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4\19.12.2024\1. МПА изменеия в бюджет\244-МПА внесение изменений 2024-2026 (декабрь)\"/>
    </mc:Choice>
  </mc:AlternateContent>
  <bookViews>
    <workbookView xWindow="0" yWindow="0" windowWidth="28800" windowHeight="11730"/>
  </bookViews>
  <sheets>
    <sheet name="Пр 5 МП 24" sheetId="6" r:id="rId1"/>
  </sheets>
  <definedNames>
    <definedName name="_xlnm._FilterDatabase" localSheetId="0" hidden="1">'Пр 5 МП 24'!$A$17:$M$229</definedName>
    <definedName name="Excel_BuiltIn__FilterDatabase_1">#REF!</definedName>
    <definedName name="_xlnm.Print_Area" localSheetId="0">'Пр 5 МП 24'!$A$1:$M$232</definedName>
  </definedNames>
  <calcPr calcId="152511"/>
</workbook>
</file>

<file path=xl/calcChain.xml><?xml version="1.0" encoding="utf-8"?>
<calcChain xmlns="http://schemas.openxmlformats.org/spreadsheetml/2006/main">
  <c r="L37" i="6" l="1"/>
  <c r="M37" i="6"/>
  <c r="K37" i="6"/>
  <c r="L157" i="6"/>
  <c r="M157" i="6"/>
  <c r="K157" i="6"/>
  <c r="L50" i="6"/>
  <c r="M50" i="6"/>
  <c r="K50" i="6"/>
  <c r="L126" i="6" l="1"/>
  <c r="M126" i="6"/>
  <c r="K126" i="6"/>
  <c r="K40" i="6" l="1"/>
  <c r="L217" i="6"/>
  <c r="M217" i="6"/>
  <c r="K217" i="6"/>
  <c r="M208" i="6"/>
  <c r="M207" i="6" s="1"/>
  <c r="M206" i="6" s="1"/>
  <c r="L208" i="6"/>
  <c r="L207" i="6" s="1"/>
  <c r="L206" i="6" s="1"/>
  <c r="K208" i="6"/>
  <c r="K207" i="6" s="1"/>
  <c r="K206" i="6" s="1"/>
  <c r="L169" i="6"/>
  <c r="M169" i="6"/>
  <c r="K169" i="6"/>
  <c r="M152" i="6" l="1"/>
  <c r="L152" i="6"/>
  <c r="K152" i="6"/>
  <c r="L135" i="6"/>
  <c r="M135" i="6"/>
  <c r="K135" i="6"/>
  <c r="M85" i="6"/>
  <c r="L85" i="6"/>
  <c r="K85" i="6"/>
  <c r="L71" i="6"/>
  <c r="M71" i="6"/>
  <c r="K71" i="6"/>
  <c r="L68" i="6"/>
  <c r="M68" i="6"/>
  <c r="K68" i="6"/>
  <c r="L58" i="6" l="1"/>
  <c r="M58" i="6"/>
  <c r="K58" i="6"/>
  <c r="L197" i="6"/>
  <c r="M197" i="6"/>
  <c r="K197" i="6"/>
  <c r="L117" i="6"/>
  <c r="M117" i="6"/>
  <c r="K117" i="6"/>
  <c r="L102" i="6"/>
  <c r="M102" i="6"/>
  <c r="K102" i="6"/>
  <c r="L47" i="6"/>
  <c r="L46" i="6" s="1"/>
  <c r="M47" i="6"/>
  <c r="M46" i="6" s="1"/>
  <c r="K47" i="6"/>
  <c r="K46" i="6" s="1"/>
  <c r="L97" i="6" l="1"/>
  <c r="M97" i="6"/>
  <c r="K97" i="6"/>
  <c r="L92" i="6"/>
  <c r="M92" i="6"/>
  <c r="K92" i="6"/>
  <c r="L22" i="6" l="1"/>
  <c r="M22" i="6"/>
  <c r="K22" i="6"/>
  <c r="L200" i="6"/>
  <c r="L199" i="6" s="1"/>
  <c r="M200" i="6"/>
  <c r="M199" i="6" s="1"/>
  <c r="K200" i="6"/>
  <c r="K199" i="6" s="1"/>
  <c r="L183" i="6"/>
  <c r="M183" i="6"/>
  <c r="K183" i="6"/>
  <c r="L40" i="6"/>
  <c r="L39" i="6" s="1"/>
  <c r="M40" i="6"/>
  <c r="M39" i="6" s="1"/>
  <c r="L179" i="6"/>
  <c r="M179" i="6"/>
  <c r="K179" i="6"/>
  <c r="L83" i="6"/>
  <c r="M83" i="6"/>
  <c r="K83" i="6"/>
  <c r="M131" i="6" l="1"/>
  <c r="L165" i="6" l="1"/>
  <c r="L164" i="6" s="1"/>
  <c r="M165" i="6"/>
  <c r="M164" i="6" s="1"/>
  <c r="K165" i="6"/>
  <c r="K164" i="6" s="1"/>
  <c r="L131" i="6"/>
  <c r="K131" i="6"/>
  <c r="L56" i="6"/>
  <c r="M56" i="6"/>
  <c r="K56" i="6"/>
  <c r="L21" i="6" l="1"/>
  <c r="M21" i="6"/>
  <c r="K31" i="6" l="1"/>
  <c r="M216" i="6" l="1"/>
  <c r="K196" i="6" l="1"/>
  <c r="L19" i="6" l="1"/>
  <c r="L18" i="6" s="1"/>
  <c r="M19" i="6"/>
  <c r="M18" i="6" s="1"/>
  <c r="K19" i="6"/>
  <c r="K18" i="6" s="1"/>
  <c r="L124" i="6" l="1"/>
  <c r="M124" i="6"/>
  <c r="K124" i="6"/>
  <c r="M122" i="6"/>
  <c r="L122" i="6"/>
  <c r="K122" i="6"/>
  <c r="K63" i="6"/>
  <c r="L214" i="6" l="1"/>
  <c r="M214" i="6"/>
  <c r="K214" i="6"/>
  <c r="L63" i="6"/>
  <c r="M63" i="6"/>
  <c r="L204" i="6"/>
  <c r="L203" i="6" s="1"/>
  <c r="M204" i="6"/>
  <c r="M203" i="6" s="1"/>
  <c r="K204" i="6"/>
  <c r="K203" i="6" s="1"/>
  <c r="M87" i="6" l="1"/>
  <c r="L87" i="6"/>
  <c r="K87" i="6"/>
  <c r="L227" i="6" l="1"/>
  <c r="L226" i="6" s="1"/>
  <c r="L216" i="6"/>
  <c r="L213" i="6"/>
  <c r="L211" i="6"/>
  <c r="L210" i="6" s="1"/>
  <c r="L196" i="6"/>
  <c r="L182" i="6"/>
  <c r="L178" i="6"/>
  <c r="L176" i="6"/>
  <c r="L168" i="6"/>
  <c r="L155" i="6"/>
  <c r="L154" i="6" s="1"/>
  <c r="L150" i="6"/>
  <c r="L148" i="6"/>
  <c r="L145" i="6"/>
  <c r="L142" i="6"/>
  <c r="L139" i="6"/>
  <c r="L119" i="6"/>
  <c r="L115" i="6"/>
  <c r="L112" i="6"/>
  <c r="L108" i="6"/>
  <c r="L105" i="6"/>
  <c r="L101" i="6"/>
  <c r="L99" i="6"/>
  <c r="L90" i="6"/>
  <c r="L81" i="6"/>
  <c r="L79" i="6"/>
  <c r="L76" i="6"/>
  <c r="L62" i="6" s="1"/>
  <c r="L54" i="6"/>
  <c r="L53" i="6" s="1"/>
  <c r="L36" i="6"/>
  <c r="L34" i="6"/>
  <c r="L33" i="6" s="1"/>
  <c r="L31" i="6"/>
  <c r="L30" i="6" s="1"/>
  <c r="K227" i="6"/>
  <c r="K226" i="6" s="1"/>
  <c r="K216" i="6"/>
  <c r="K213" i="6"/>
  <c r="K211" i="6"/>
  <c r="K210" i="6" s="1"/>
  <c r="K182" i="6"/>
  <c r="K178" i="6"/>
  <c r="K176" i="6"/>
  <c r="K168" i="6"/>
  <c r="K155" i="6"/>
  <c r="K154" i="6" s="1"/>
  <c r="K150" i="6"/>
  <c r="K148" i="6"/>
  <c r="K145" i="6"/>
  <c r="K142" i="6"/>
  <c r="K139" i="6"/>
  <c r="K119" i="6"/>
  <c r="K115" i="6"/>
  <c r="K112" i="6"/>
  <c r="K108" i="6"/>
  <c r="K105" i="6"/>
  <c r="K101" i="6"/>
  <c r="K99" i="6"/>
  <c r="K90" i="6"/>
  <c r="K81" i="6"/>
  <c r="K79" i="6"/>
  <c r="K76" i="6"/>
  <c r="K62" i="6" s="1"/>
  <c r="K54" i="6"/>
  <c r="K53" i="6" s="1"/>
  <c r="K39" i="6"/>
  <c r="K36" i="6"/>
  <c r="K34" i="6"/>
  <c r="K33" i="6" s="1"/>
  <c r="K30" i="6"/>
  <c r="K21" i="6"/>
  <c r="M227" i="6"/>
  <c r="M226" i="6" s="1"/>
  <c r="L78" i="6" l="1"/>
  <c r="K78" i="6"/>
  <c r="K141" i="6"/>
  <c r="L141" i="6"/>
  <c r="L163" i="6"/>
  <c r="K163" i="6"/>
  <c r="L121" i="6"/>
  <c r="K121" i="6"/>
  <c r="K111" i="6"/>
  <c r="K89" i="6"/>
  <c r="K104" i="6"/>
  <c r="L104" i="6"/>
  <c r="L89" i="6"/>
  <c r="L45" i="6"/>
  <c r="L111" i="6"/>
  <c r="K45" i="6"/>
  <c r="L61" i="6" l="1"/>
  <c r="K61" i="6"/>
  <c r="K110" i="6"/>
  <c r="L110" i="6"/>
  <c r="M176" i="6"/>
  <c r="L229" i="6" l="1"/>
  <c r="K229" i="6"/>
  <c r="M211" i="6"/>
  <c r="M210" i="6" s="1"/>
  <c r="M142" i="6" l="1"/>
  <c r="M213" i="6"/>
  <c r="M31" i="6"/>
  <c r="M30" i="6" s="1"/>
  <c r="M34" i="6" l="1"/>
  <c r="M33" i="6" s="1"/>
  <c r="M76" i="6" l="1"/>
  <c r="M62" i="6" s="1"/>
  <c r="M182" i="6" l="1"/>
  <c r="M155" i="6"/>
  <c r="M154" i="6" s="1"/>
  <c r="M150" i="6"/>
  <c r="M148" i="6"/>
  <c r="M145" i="6"/>
  <c r="M139" i="6"/>
  <c r="M119" i="6"/>
  <c r="M141" i="6" l="1"/>
  <c r="M101" i="6"/>
  <c r="M99" i="6"/>
  <c r="M81" i="6"/>
  <c r="M45" i="6"/>
  <c r="M121" i="6" l="1"/>
  <c r="M105" i="6" l="1"/>
  <c r="M196" i="6"/>
  <c r="E135" i="6" l="1"/>
  <c r="M90" i="6"/>
  <c r="M89" i="6" s="1"/>
  <c r="M54" i="6"/>
  <c r="M53" i="6" s="1"/>
  <c r="M36" i="6"/>
  <c r="E37" i="6"/>
  <c r="E36" i="6" s="1"/>
  <c r="M178" i="6" l="1"/>
  <c r="M168" i="6"/>
  <c r="M163" i="6" s="1"/>
  <c r="M115" i="6"/>
  <c r="M112" i="6"/>
  <c r="M108" i="6"/>
  <c r="M104" i="6" s="1"/>
  <c r="M79" i="6"/>
  <c r="M78" i="6" s="1"/>
  <c r="M61" i="6" l="1"/>
  <c r="M111" i="6"/>
  <c r="M110" i="6" s="1"/>
  <c r="M229" i="6" l="1"/>
</calcChain>
</file>

<file path=xl/sharedStrings.xml><?xml version="1.0" encoding="utf-8"?>
<sst xmlns="http://schemas.openxmlformats.org/spreadsheetml/2006/main" count="655" uniqueCount="513">
  <si>
    <t>Целевая статья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</si>
  <si>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</si>
  <si>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</si>
  <si>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</si>
  <si>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</si>
  <si>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</si>
  <si>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</si>
  <si>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</si>
  <si>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</si>
  <si>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</si>
  <si>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</si>
  <si>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</si>
  <si>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</si>
  <si>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</si>
  <si>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</si>
  <si>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</si>
  <si>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</si>
  <si>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</si>
  <si>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</si>
  <si>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</si>
  <si>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</si>
  <si>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</si>
  <si>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</si>
  <si>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</si>
  <si>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</si>
  <si>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</si>
  <si>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</si>
  <si>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</si>
  <si>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</si>
  <si>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</si>
  <si>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</si>
  <si>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</si>
  <si>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</si>
  <si>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</si>
  <si>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</si>
  <si>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</si>
  <si>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</si>
  <si>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</si>
  <si>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</si>
  <si>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</si>
  <si>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</si>
  <si>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</si>
  <si>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</si>
  <si>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</si>
  <si>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</si>
  <si>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</si>
  <si>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</si>
  <si>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</si>
  <si>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</si>
  <si>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</si>
  <si>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</si>
  <si>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</si>
  <si>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</si>
  <si>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</si>
  <si>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</si>
  <si>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</si>
  <si>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</si>
  <si>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</si>
  <si>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</si>
  <si>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</si>
  <si>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</si>
  <si>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</si>
  <si>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</si>
  <si>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</si>
  <si>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</si>
  <si>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</si>
  <si>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</si>
  <si>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</si>
  <si>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</si>
  <si>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</si>
  <si>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</si>
  <si>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</si>
  <si>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</si>
  <si>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</si>
  <si>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Основное мероприятие «Организация деятельности учреждений культуры»</t>
  </si>
  <si>
    <t>2510100000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</si>
  <si>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</si>
  <si>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</si>
  <si>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</si>
  <si>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</si>
  <si>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</si>
  <si>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</si>
  <si>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</si>
  <si>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</si>
  <si>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</si>
  <si>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</si>
  <si>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</si>
  <si>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</si>
  <si>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</si>
  <si>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</si>
  <si>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</si>
  <si>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</si>
  <si>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</si>
  <si>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</si>
  <si>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</si>
  <si>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</si>
  <si>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</si>
  <si>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</si>
  <si>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</si>
  <si>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</si>
  <si>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</si>
  <si>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</si>
  <si>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</si>
  <si>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</si>
  <si>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</si>
  <si>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</si>
  <si>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</si>
  <si>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</si>
  <si>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</si>
  <si>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</si>
  <si>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</si>
  <si>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</si>
  <si>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 xml:space="preserve">Мероприятия, направленные на развитие информатизации и защиты информации 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</si>
  <si>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</si>
  <si>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</si>
  <si>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</si>
  <si>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</si>
  <si>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</si>
  <si>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</si>
  <si>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</si>
  <si>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</si>
  <si>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</si>
  <si>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</si>
  <si>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</si>
  <si>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</si>
  <si>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</si>
  <si>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</si>
  <si>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</si>
  <si>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</si>
  <si>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</si>
  <si>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</si>
  <si>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</si>
  <si>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</si>
  <si>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</si>
  <si>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</si>
  <si>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</si>
  <si>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</si>
  <si>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</si>
  <si>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</si>
  <si>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3000000000</t>
  </si>
  <si>
    <t>3000100000</t>
  </si>
  <si>
    <t>3100000000</t>
  </si>
  <si>
    <t>3100100000</t>
  </si>
  <si>
    <t>Основное мероприятие "Повышение комфортности проживания граждан"</t>
  </si>
  <si>
    <t>4.1.1</t>
  </si>
  <si>
    <t>7.2</t>
  </si>
  <si>
    <t>8.1</t>
  </si>
  <si>
    <t>8.2</t>
  </si>
  <si>
    <t>9</t>
  </si>
  <si>
    <t>10</t>
  </si>
  <si>
    <t>11</t>
  </si>
  <si>
    <t>12</t>
  </si>
  <si>
    <t>13</t>
  </si>
  <si>
    <t>2720120020</t>
  </si>
  <si>
    <t xml:space="preserve">Содержание и обслуживание казны Пограничного муниципального округа 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</si>
  <si>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</si>
  <si>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</si>
  <si>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</si>
  <si>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</si>
  <si>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</si>
  <si>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</si>
  <si>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</si>
  <si>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</si>
  <si>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</si>
  <si>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</si>
  <si>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</si>
  <si>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</si>
  <si>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</si>
  <si>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</si>
  <si>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</si>
  <si>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</si>
  <si>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</si>
  <si>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Сохранение объектов культурного наследия</t>
  </si>
  <si>
    <t>2510170190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</si>
  <si>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</si>
  <si>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</si>
  <si>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</si>
  <si>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</si>
  <si>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</si>
  <si>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</si>
  <si>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</si>
  <si>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</si>
  <si>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</si>
  <si>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Пополнение книжного фонда</t>
  </si>
  <si>
    <t>2530220060</t>
  </si>
  <si>
    <t>2530220090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</si>
  <si>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</si>
  <si>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</si>
  <si>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</si>
  <si>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</si>
  <si>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</si>
  <si>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</si>
  <si>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</si>
  <si>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</si>
  <si>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</si>
  <si>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</si>
  <si>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</si>
  <si>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</si>
  <si>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</si>
  <si>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</si>
  <si>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</si>
  <si>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</si>
  <si>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</si>
  <si>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</si>
  <si>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</si>
  <si>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</si>
  <si>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</si>
  <si>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</si>
  <si>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</si>
  <si>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</si>
  <si>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</si>
  <si>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</si>
  <si>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</si>
  <si>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</si>
  <si>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</si>
  <si>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</si>
  <si>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</si>
  <si>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</si>
  <si>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</si>
  <si>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</si>
  <si>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</si>
  <si>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</si>
  <si>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</si>
  <si>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</si>
  <si>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</si>
  <si>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</si>
  <si>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</si>
  <si>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</si>
  <si>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14</t>
  </si>
  <si>
    <t>14.1</t>
  </si>
  <si>
    <t>3400000000</t>
  </si>
  <si>
    <t>Федеральный проект "Современная школа"</t>
  </si>
  <si>
    <t>262E100000</t>
  </si>
  <si>
    <t>262E193140</t>
  </si>
  <si>
    <t>2520270140</t>
  </si>
  <si>
    <t>2510500000</t>
  </si>
  <si>
    <t>2510520100</t>
  </si>
  <si>
    <t>Основное мероприятие «Обеспечение безопасности в учреждениях культуры»</t>
  </si>
  <si>
    <t>Проведение мероприятий по выявлению и развитию одаренных детей</t>
  </si>
  <si>
    <t>Субвенции на  обеспечение оздоровления и отдыха детей (за исключением организации отдыха детей в каникулярное время)</t>
  </si>
  <si>
    <t>2530300000</t>
  </si>
  <si>
    <t>2530370150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</si>
  <si>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</si>
  <si>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</si>
  <si>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</si>
  <si>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</si>
  <si>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</si>
  <si>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</si>
  <si>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</si>
  <si>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</si>
  <si>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</si>
  <si>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</si>
  <si>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</si>
  <si>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</si>
  <si>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</si>
  <si>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</si>
  <si>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</si>
  <si>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</si>
  <si>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</si>
  <si>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</si>
  <si>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</si>
  <si>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</si>
  <si>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</si>
  <si>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</si>
  <si>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</si>
  <si>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</si>
  <si>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</si>
  <si>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</si>
  <si>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</si>
  <si>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</si>
  <si>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</si>
  <si>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</si>
  <si>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15</t>
  </si>
  <si>
    <t>10.1.1</t>
  </si>
  <si>
    <t>10.2</t>
  </si>
  <si>
    <t>10.2.1</t>
  </si>
  <si>
    <t>10.3</t>
  </si>
  <si>
    <t>Приобретение муниципальными учреждениями недвижимого и особо ценного движимого имущества</t>
  </si>
  <si>
    <t>2720170030</t>
  </si>
  <si>
    <t>6.1.1</t>
  </si>
  <si>
    <t>Муниципальная программа "Укрепление общественного здоровья населения Пограничного муниципального округа"</t>
  </si>
  <si>
    <t>Основное мероприятие "Формирование культуры здорового образа жизни и укрепление здоровья населения"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</si>
  <si>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</si>
  <si>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</si>
  <si>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</si>
  <si>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</si>
  <si>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</si>
  <si>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</si>
  <si>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</si>
  <si>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9.1.3</t>
  </si>
  <si>
    <t>9.1.2</t>
  </si>
  <si>
    <t>9.1.4</t>
  </si>
  <si>
    <t>9.2.2</t>
  </si>
  <si>
    <t>9.3.1</t>
  </si>
  <si>
    <t>9.3.2</t>
  </si>
  <si>
    <t>9.3.3</t>
  </si>
  <si>
    <t>9.3.4</t>
  </si>
  <si>
    <t>9.4</t>
  </si>
  <si>
    <t>9.4.1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</si>
  <si>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</si>
  <si>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</si>
  <si>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</si>
  <si>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</si>
  <si>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</si>
  <si>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</si>
  <si>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</si>
  <si>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</si>
  <si>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</si>
  <si>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</si>
  <si>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18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</si>
  <si>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</si>
  <si>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</si>
  <si>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18.1</t>
  </si>
  <si>
    <t>Основное мероприятие "Поддержка и развитие общественных инициатив граждан"</t>
  </si>
  <si>
    <t>3700100000</t>
  </si>
  <si>
    <t>Реализация социально значимых проектов ТОС</t>
  </si>
  <si>
    <t>3700120340</t>
  </si>
  <si>
    <t>Организация и проведение мероприятий, направленные на поддержку малого и среднего предпринимательства</t>
  </si>
  <si>
    <t>7.1.2</t>
  </si>
  <si>
    <t>9.6</t>
  </si>
  <si>
    <t>9.6.1</t>
  </si>
  <si>
    <t>9.6.2</t>
  </si>
  <si>
    <t>10.1.2</t>
  </si>
  <si>
    <t>10.2.2</t>
  </si>
  <si>
    <t>10.1.3</t>
  </si>
  <si>
    <t>10.2.3</t>
  </si>
  <si>
    <t>10.1.4</t>
  </si>
  <si>
    <t>10.2.5</t>
  </si>
  <si>
    <t>10.2.6</t>
  </si>
  <si>
    <t>10.3.1</t>
  </si>
  <si>
    <t>10.3.2</t>
  </si>
  <si>
    <t>10.3.3</t>
  </si>
  <si>
    <t>10.3.4</t>
  </si>
  <si>
    <t>10.4</t>
  </si>
  <si>
    <t>10.4.1</t>
  </si>
  <si>
    <t>10.5</t>
  </si>
  <si>
    <t>11.2</t>
  </si>
  <si>
    <t>11.2.1</t>
  </si>
  <si>
    <t>11.3</t>
  </si>
  <si>
    <t>15.2</t>
  </si>
  <si>
    <t>19</t>
  </si>
  <si>
    <t>19.1</t>
  </si>
  <si>
    <t>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</si>
  <si>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</si>
  <si>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</si>
  <si>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20.1</t>
  </si>
  <si>
    <t xml:space="preserve">Основное мероприятие "Поддержка социально ориентированных некоммерческих организаций" </t>
  </si>
  <si>
    <t>3800100000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</si>
  <si>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</si>
  <si>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</si>
  <si>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Ведом-ство</t>
  </si>
  <si>
    <t>2024 год</t>
  </si>
  <si>
    <t>2025 год</t>
  </si>
  <si>
    <t>09001S2190</t>
  </si>
  <si>
    <t>09001S2230</t>
  </si>
  <si>
    <t>9.2.5</t>
  </si>
  <si>
    <t>Реализация мероприятий по модернизации муниципальных детских школ искусств по видам искусств (НП)</t>
  </si>
  <si>
    <t>252A155192</t>
  </si>
  <si>
    <t>252A100000</t>
  </si>
  <si>
    <t>25302S2540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</si>
  <si>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</si>
  <si>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</si>
  <si>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Федеральный проект "Культурная среда"</t>
  </si>
  <si>
    <t>0100000000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</si>
  <si>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</si>
  <si>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</si>
  <si>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</si>
  <si>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</si>
  <si>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3300100000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</si>
  <si>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</si>
  <si>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</si>
  <si>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</si>
  <si>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</si>
  <si>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Мероприятия по созданию единого  информационного поля</t>
  </si>
  <si>
    <t>2530220210</t>
  </si>
  <si>
    <t>к муниципальному правовому акту</t>
  </si>
  <si>
    <t>Пограничного муниципального округа</t>
  </si>
  <si>
    <t>21</t>
  </si>
  <si>
    <t>21.1</t>
  </si>
  <si>
    <t>22</t>
  </si>
  <si>
    <t>22.1</t>
  </si>
  <si>
    <t>Обеспечение населения  услугами водоснабжения</t>
  </si>
  <si>
    <t>Мероприятия по обеспечению безопасности в  муниципальных учреждениях</t>
  </si>
  <si>
    <t xml:space="preserve">Руководство и управление в сфере установленных функций органов местного самоуправления Пограничного муниципального округа </t>
  </si>
  <si>
    <t>Антикризисные мероприятия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</si>
  <si>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</si>
  <si>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</si>
  <si>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 xml:space="preserve">Обеспечение деятельности подведомственных учреждений сферы образования </t>
  </si>
  <si>
    <t xml:space="preserve">Субвенции на компенсацию части платы, взимаемой с родителей (законных представителей) за присмотр  и уход за детьми, освающими образовательные программы дошкольного образования в организациях, осуществляющих образовательную деятельность </t>
  </si>
  <si>
    <t>9.1.5</t>
  </si>
  <si>
    <t>Федеральный проект "Патриотическое воспитание граждан Российской Федерации"</t>
  </si>
  <si>
    <t>262EB 00000</t>
  </si>
  <si>
    <t>10.2.4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</si>
  <si>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</si>
  <si>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1100120120</t>
  </si>
  <si>
    <t>2630470130</t>
  </si>
  <si>
    <t>Мероприятия по землеустройству и землепользованию</t>
  </si>
  <si>
    <t>2720120150</t>
  </si>
  <si>
    <t>19001S2390</t>
  </si>
  <si>
    <t>0100200000</t>
  </si>
  <si>
    <t>1.1.2</t>
  </si>
  <si>
    <t>Основные мероприятия "Информационно-консультационная поддержка субъектов малого и среднего предпринимательства"</t>
  </si>
  <si>
    <t>0100240020</t>
  </si>
  <si>
    <t xml:space="preserve"> бюджетных ассигнований  по муниципальным программам Пограничного муниципального округа на 2024 год и плановый период 2025 и 2026 годов</t>
  </si>
  <si>
    <t>28900S2410</t>
  </si>
  <si>
    <t>19001S2250</t>
  </si>
  <si>
    <t>29001S2170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</si>
  <si>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</si>
  <si>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</si>
  <si>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2026 год</t>
  </si>
  <si>
    <t>2410140030</t>
  </si>
  <si>
    <t>2430000000</t>
  </si>
  <si>
    <t>2430140030</t>
  </si>
  <si>
    <t>2410000000</t>
  </si>
  <si>
    <t>Подпрограмма "Развитие телекоммуникационной инфраструктуры органов местного самоуправления"</t>
  </si>
  <si>
    <t>8.3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</si>
  <si>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</si>
  <si>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2710000000</t>
  </si>
  <si>
    <t>2710100000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</si>
  <si>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</si>
  <si>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</si>
  <si>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</si>
  <si>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</si>
  <si>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</si>
  <si>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</si>
  <si>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09001L7530</t>
  </si>
  <si>
    <t>Закупка и монтаж оборудования для создания "умных" спортивных площадок</t>
  </si>
  <si>
    <t>27101R0820</t>
  </si>
  <si>
    <t xml:space="preserve">Реализация проектов инициативного бюджетирования по направлению "Молодежный бюджет" </t>
  </si>
  <si>
    <t>26203S2750</t>
  </si>
  <si>
    <t>29001S2361</t>
  </si>
  <si>
    <t>29001S2362</t>
  </si>
  <si>
    <t>Реализация проектов инициативного бюджетирования по направлению "Твой проект" - освещение улиц села Жариково</t>
  </si>
  <si>
    <t>Реализация проектов инициативного бюджетирования по направлению "Твой проект" - уличное освещение села Богуславка</t>
  </si>
  <si>
    <t>9.2.3</t>
  </si>
  <si>
    <t>2520370150</t>
  </si>
  <si>
    <t>2520300000</t>
  </si>
  <si>
    <t xml:space="preserve">Мероприятия по проведению ремонтных работ (в т.ч. проектно-изыскательские работы) муниципальных учреждений </t>
  </si>
  <si>
    <t>Основное мероприятие "Укрепление материально-технической базы муниципальных учреждений"</t>
  </si>
  <si>
    <t xml:space="preserve">Организация транспортного обслуживания населения в границах муниципального округа </t>
  </si>
  <si>
    <t xml:space="preserve">Обеспечение граждан твердым топливом (дровами) </t>
  </si>
  <si>
    <t xml:space="preserve">Мероприятия по инвентаризации кладбищ, а также мест захоронений на кладбищах </t>
  </si>
  <si>
    <t xml:space="preserve">Мероприятия по благоустройству дворовых территорий </t>
  </si>
  <si>
    <t xml:space="preserve">Мероприятия по организации физкультурно-спортивной работы по месту жительства </t>
  </si>
  <si>
    <t xml:space="preserve">Приобретение и поставка спортивного инвентаря, спортивного оборудования и иного имущества для развития массового спорта </t>
  </si>
  <si>
    <t xml:space="preserve">Комплектование книжных фондов и обеспечение информационно-техническим оборудованием библиотек </t>
  </si>
  <si>
    <t>Приложение 5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</si>
  <si>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</si>
  <si>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</si>
  <si>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1900120330</t>
  </si>
  <si>
    <t>2510220330</t>
  </si>
  <si>
    <t>9.2.4</t>
  </si>
  <si>
    <t>2520400000</t>
  </si>
  <si>
    <t>2520420100</t>
  </si>
  <si>
    <t>Основное мероприятие "Обеспечение безопасности в учреждениях культуры"</t>
  </si>
  <si>
    <t>2620320330</t>
  </si>
  <si>
    <t>10.3.5</t>
  </si>
  <si>
    <t>2630500000</t>
  </si>
  <si>
    <t>2630520100</t>
  </si>
  <si>
    <t xml:space="preserve">Мероприятия по обеспечению безопасности в муниципальных учреждениях 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</si>
  <si>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</si>
  <si>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</si>
  <si>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2720170150</t>
  </si>
  <si>
    <t>3420000000</t>
  </si>
  <si>
    <t>3420100000</t>
  </si>
  <si>
    <t>3420140210</t>
  </si>
  <si>
    <t>Подпрограмма "Актуализация (внесение изменений) градостроительной документации Пограничного муниципального окргуа"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</si>
  <si>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</si>
  <si>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</si>
  <si>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3700120330</t>
  </si>
  <si>
    <t>37001S4031</t>
  </si>
  <si>
    <t>37001S4032</t>
  </si>
  <si>
    <t>37001S4033</t>
  </si>
  <si>
    <t>37001S4034</t>
  </si>
  <si>
    <t>37001S4035</t>
  </si>
  <si>
    <t>37001S4036</t>
  </si>
  <si>
    <t>Реализация проекта, инициированного участниками ТОС "с. Барано-Оренбургское" Пограничного муниципального округа</t>
  </si>
  <si>
    <t>Реализация проекта, инициированного участниками ТОС "с. Садовое" Пограничного муниципального округа</t>
  </si>
  <si>
    <t>Реализация проекта, инициированного участниками ТОС "с. Бойкое" Пограничного муниципального округа</t>
  </si>
  <si>
    <t>Реализация проекта, инициированного участниками ТОС "с. Софье-Алексеевское" Пограничного муниципального округа</t>
  </si>
  <si>
    <t>Реализация проекта, инициированного участниками ТОС "Дружные соседи" Пограничного муниципального округа</t>
  </si>
  <si>
    <t>Реализация проекта, инициированного участниками ТОС "п. Таловый" Пограничного муниципального округа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</si>
  <si>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</si>
  <si>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</si>
  <si>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</si>
  <si>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Основное мероприятие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</si>
  <si>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Мероприятия муниципальной программы "Управление  собственностью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</si>
  <si>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в границах муниципального округа"</t>
  </si>
  <si>
    <t>Муниципальная программа "Благоустройство территории Пограничного муниципального округа "</t>
  </si>
  <si>
    <t xml:space="preserve">Основное мероприятие "Укрепление международных, внешнеэкономических связей и приграничного сотрудничества" </t>
  </si>
  <si>
    <t>Подпрограмма "Развитие культуры в Пограничном муниципальном округе"</t>
  </si>
  <si>
    <t>Муниципальная программа "Развитие малого и среднего предпринимательства в Пограничном муниципальном округе"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</si>
  <si>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</si>
  <si>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2620150500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</si>
  <si>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</si>
  <si>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от 01.12.2023 № 202-МПА</t>
  </si>
  <si>
    <t xml:space="preserve"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</t>
  </si>
  <si>
    <t xml:space="preserve">Капитальный ремонт и ремонт автомобильных дорог общего пользования населенных пунктов </t>
  </si>
  <si>
    <t>Расходы на обеспечение деятельности (оказание услуг, выполнение работ) учреждений культуры</t>
  </si>
  <si>
    <t>Организация отдыха и занятости детей и подростков Пограничного муниципального округа</t>
  </si>
  <si>
    <t>Расходы на обеспечение деятельности (оказание услуг, выполнение работ) библиотек</t>
  </si>
  <si>
    <t>Расходы на обеспечение деятельности (оказание услуг, выполнение работ) дошкольных образовательных учреждений</t>
  </si>
  <si>
    <t>Обеспечение деятельности (оказание услуг, выполнение работ) общеобразовательных организаций</t>
  </si>
  <si>
    <t>2620000000</t>
  </si>
  <si>
    <t>2510000000</t>
  </si>
  <si>
    <t>1600100000</t>
  </si>
  <si>
    <t>2520000000</t>
  </si>
  <si>
    <t>2190020620</t>
  </si>
  <si>
    <t>Обеспечение семей участников СВО бесплатным твердым топливом (дровами)</t>
  </si>
  <si>
    <t>2690070230</t>
  </si>
  <si>
    <t xml:space="preserve">Денежная выплата (стипендия), выплачиваемая в рамках договора о целевом обучении </t>
  </si>
  <si>
    <t>к проекту муниципального правового акта</t>
  </si>
  <si>
    <t>от 20.12.2024 № 244-МПА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</si>
</sst>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5">
      <alignment horizontal="center" vertical="top" shrinkToFit="1"/>
    </xf>
  </cellStyleXfs>
  <cellXfs count="125">
    <xf numFmtId="0" fontId="0" fillId="0" borderId="0" xfId="0"/>
    <xf numFmtId="0" fontId="2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righ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" fontId="18" fillId="0" borderId="16" xfId="0" applyNumberFormat="1" applyFont="1" applyBorder="1" applyAlignment="1">
      <alignment horizontal="center" vertical="center" shrinkToFit="1"/>
    </xf>
    <xf numFmtId="4" fontId="26" fillId="0" borderId="10" xfId="0" applyNumberFormat="1" applyFont="1" applyBorder="1" applyAlignment="1">
      <alignment horizontal="center" vertical="center" shrinkToFit="1"/>
    </xf>
    <xf numFmtId="0" fontId="20" fillId="0" borderId="0" xfId="0" applyFont="1"/>
    <xf numFmtId="49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shrinkToFit="1"/>
    </xf>
    <xf numFmtId="4" fontId="0" fillId="0" borderId="14" xfId="0" applyNumberFormat="1" applyBorder="1" applyAlignment="1">
      <alignment horizontal="right" vertical="top" shrinkToFit="1"/>
    </xf>
    <xf numFmtId="49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49" fontId="26" fillId="0" borderId="10" xfId="0" applyNumberFormat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 vertical="top" shrinkToFit="1"/>
    </xf>
    <xf numFmtId="0" fontId="25" fillId="0" borderId="10" xfId="0" applyFont="1" applyBorder="1" applyAlignment="1">
      <alignment vertical="center" wrapText="1"/>
    </xf>
    <xf numFmtId="4" fontId="27" fillId="0" borderId="0" xfId="0" applyNumberFormat="1" applyFont="1" applyAlignment="1">
      <alignment horizontal="right" vertical="top" shrinkToFit="1"/>
    </xf>
    <xf numFmtId="4" fontId="27" fillId="0" borderId="14" xfId="0" applyNumberFormat="1" applyFont="1" applyBorder="1" applyAlignment="1">
      <alignment horizontal="right" vertical="top" shrinkToFit="1"/>
    </xf>
    <xf numFmtId="0" fontId="26" fillId="0" borderId="10" xfId="0" applyFont="1" applyBorder="1" applyAlignment="1">
      <alignment horizontal="left" vertical="center" wrapText="1"/>
    </xf>
    <xf numFmtId="4" fontId="30" fillId="0" borderId="0" xfId="0" applyNumberFormat="1" applyFont="1" applyAlignment="1">
      <alignment horizontal="right" vertical="top" shrinkToFit="1"/>
    </xf>
    <xf numFmtId="4" fontId="30" fillId="0" borderId="14" xfId="0" applyNumberFormat="1" applyFont="1" applyBorder="1" applyAlignment="1">
      <alignment horizontal="right" vertical="top" shrinkToFit="1"/>
    </xf>
    <xf numFmtId="49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6" fillId="0" borderId="10" xfId="0" applyNumberFormat="1" applyFont="1" applyBorder="1" applyAlignment="1">
      <alignment horizontal="center"/>
    </xf>
    <xf numFmtId="4" fontId="26" fillId="0" borderId="0" xfId="0" applyNumberFormat="1" applyFont="1" applyAlignment="1">
      <alignment horizontal="center" vertical="center" shrinkToFit="1"/>
    </xf>
    <xf numFmtId="4" fontId="26" fillId="0" borderId="19" xfId="0" applyNumberFormat="1" applyFont="1" applyBorder="1" applyAlignment="1">
      <alignment horizontal="center" vertical="center" shrinkToFit="1"/>
    </xf>
    <xf numFmtId="4" fontId="18" fillId="0" borderId="0" xfId="0" applyNumberFormat="1" applyFont="1" applyAlignment="1">
      <alignment horizontal="center" vertical="center" shrinkToFit="1"/>
    </xf>
    <xf numFmtId="0" fontId="26" fillId="0" borderId="13" xfId="0" applyFont="1" applyBorder="1" applyAlignment="1">
      <alignment vertical="center" wrapText="1"/>
    </xf>
    <xf numFmtId="49" fontId="26" fillId="0" borderId="13" xfId="18" applyNumberFormat="1" applyFont="1" applyBorder="1" applyAlignment="1">
      <alignment horizontal="center" vertical="center" wrapText="1" shrinkToFit="1"/>
    </xf>
    <xf numFmtId="49" fontId="18" fillId="0" borderId="10" xfId="18" applyNumberFormat="1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vertical="center" wrapText="1" shrinkToFi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 wrapText="1" shrinkToFit="1"/>
    </xf>
    <xf numFmtId="0" fontId="26" fillId="0" borderId="10" xfId="0" applyFont="1" applyBorder="1" applyAlignment="1">
      <alignment vertical="center" wrapText="1" shrinkToFit="1"/>
    </xf>
    <xf numFmtId="0" fontId="27" fillId="0" borderId="10" xfId="0" applyFont="1" applyBorder="1"/>
    <xf numFmtId="0" fontId="29" fillId="0" borderId="10" xfId="0" applyFont="1" applyBorder="1" applyAlignment="1">
      <alignment horizontal="left"/>
    </xf>
    <xf numFmtId="0" fontId="29" fillId="0" borderId="10" xfId="0" applyFont="1" applyBorder="1" applyAlignment="1">
      <alignment horizontal="right"/>
    </xf>
    <xf numFmtId="0" fontId="27" fillId="0" borderId="0" xfId="0" applyFont="1"/>
    <xf numFmtId="4" fontId="32" fillId="0" borderId="14" xfId="0" applyNumberFormat="1" applyFont="1" applyBorder="1" applyAlignment="1">
      <alignment horizontal="right" vertical="top" shrinkToFit="1"/>
    </xf>
    <xf numFmtId="4" fontId="33" fillId="0" borderId="14" xfId="0" applyNumberFormat="1" applyFont="1" applyBorder="1" applyAlignment="1">
      <alignment horizontal="right" vertical="top" shrinkToFit="1"/>
    </xf>
    <xf numFmtId="49" fontId="31" fillId="0" borderId="10" xfId="0" applyNumberFormat="1" applyFont="1" applyBorder="1" applyAlignment="1">
      <alignment horizontal="center" vertical="center"/>
    </xf>
    <xf numFmtId="49" fontId="25" fillId="0" borderId="10" xfId="18" applyNumberFormat="1" applyFont="1" applyBorder="1" applyAlignment="1">
      <alignment horizontal="center" vertical="center" wrapText="1" shrinkToFit="1"/>
    </xf>
    <xf numFmtId="49" fontId="26" fillId="0" borderId="10" xfId="18" applyNumberFormat="1" applyFont="1" applyBorder="1" applyAlignment="1">
      <alignment horizontal="center" vertical="center" wrapText="1" shrinkToFit="1"/>
    </xf>
    <xf numFmtId="0" fontId="25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shrinkToFit="1"/>
    </xf>
    <xf numFmtId="4" fontId="26" fillId="0" borderId="16" xfId="0" applyNumberFormat="1" applyFont="1" applyBorder="1" applyAlignment="1">
      <alignment horizontal="center" vertical="center" shrinkToFit="1"/>
    </xf>
    <xf numFmtId="4" fontId="18" fillId="0" borderId="21" xfId="0" applyNumberFormat="1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" fontId="25" fillId="0" borderId="21" xfId="0" applyNumberFormat="1" applyFont="1" applyBorder="1" applyAlignment="1">
      <alignment horizontal="center" vertical="center" shrinkToFit="1"/>
    </xf>
    <xf numFmtId="4" fontId="26" fillId="0" borderId="21" xfId="0" applyNumberFormat="1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wrapText="1"/>
    </xf>
    <xf numFmtId="4" fontId="36" fillId="0" borderId="10" xfId="0" applyNumberFormat="1" applyFont="1" applyBorder="1" applyAlignment="1">
      <alignment horizontal="center" vertical="center" shrinkToFit="1"/>
    </xf>
    <xf numFmtId="4" fontId="37" fillId="0" borderId="10" xfId="0" applyNumberFormat="1" applyFont="1" applyBorder="1" applyAlignment="1">
      <alignment horizontal="center" vertical="center" shrinkToFit="1"/>
    </xf>
    <xf numFmtId="4" fontId="31" fillId="0" borderId="10" xfId="0" applyNumberFormat="1" applyFont="1" applyBorder="1" applyAlignment="1">
      <alignment horizontal="center" vertical="center" shrinkToFit="1"/>
    </xf>
    <xf numFmtId="0" fontId="18" fillId="15" borderId="10" xfId="0" applyFont="1" applyFill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" fontId="18" fillId="16" borderId="16" xfId="0" applyNumberFormat="1" applyFont="1" applyFill="1" applyBorder="1" applyAlignment="1">
      <alignment horizontal="center" vertical="center" shrinkToFit="1"/>
    </xf>
    <xf numFmtId="4" fontId="18" fillId="16" borderId="17" xfId="0" applyNumberFormat="1" applyFont="1" applyFill="1" applyBorder="1" applyAlignment="1">
      <alignment horizontal="center" vertical="center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0" fontId="21" fillId="0" borderId="0" xfId="0" applyFont="1"/>
    <xf numFmtId="4" fontId="25" fillId="15" borderId="21" xfId="0" applyNumberFormat="1" applyFont="1" applyFill="1" applyBorder="1" applyAlignment="1">
      <alignment horizontal="center" vertical="center" shrinkToFit="1"/>
    </xf>
    <xf numFmtId="4" fontId="25" fillId="15" borderId="16" xfId="0" applyNumberFormat="1" applyFont="1" applyFill="1" applyBorder="1" applyAlignment="1">
      <alignment horizontal="center" vertical="center" shrinkToFit="1"/>
    </xf>
    <xf numFmtId="4" fontId="18" fillId="15" borderId="21" xfId="0" applyNumberFormat="1" applyFont="1" applyFill="1" applyBorder="1" applyAlignment="1">
      <alignment horizontal="center" vertical="center" shrinkToFit="1"/>
    </xf>
    <xf numFmtId="4" fontId="26" fillId="15" borderId="21" xfId="0" applyNumberFormat="1" applyFont="1" applyFill="1" applyBorder="1" applyAlignment="1">
      <alignment horizontal="center" vertical="center" shrinkToFit="1"/>
    </xf>
    <xf numFmtId="4" fontId="26" fillId="15" borderId="19" xfId="0" applyNumberFormat="1" applyFont="1" applyFill="1" applyBorder="1" applyAlignment="1">
      <alignment horizontal="center" vertical="center" shrinkToFit="1"/>
    </xf>
    <xf numFmtId="0" fontId="38" fillId="0" borderId="10" xfId="0" applyFont="1" applyBorder="1" applyAlignment="1">
      <alignment horizontal="left" vertical="center" wrapText="1"/>
    </xf>
    <xf numFmtId="0" fontId="18" fillId="15" borderId="10" xfId="0" applyFont="1" applyFill="1" applyBorder="1" applyAlignment="1">
      <alignment vertical="center" wrapText="1"/>
    </xf>
    <xf numFmtId="4" fontId="26" fillId="0" borderId="18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 wrapText="1" shrinkToFit="1"/>
    </xf>
    <xf numFmtId="0" fontId="34" fillId="0" borderId="10" xfId="0" applyFont="1" applyBorder="1" applyAlignment="1">
      <alignment horizontal="center" vertical="center" wrapText="1"/>
    </xf>
    <xf numFmtId="0" fontId="25" fillId="0" borderId="27" xfId="0" applyFont="1" applyBorder="1" applyAlignment="1">
      <alignment vertical="center" wrapText="1"/>
    </xf>
    <xf numFmtId="4" fontId="25" fillId="15" borderId="21" xfId="0" applyNumberFormat="1" applyFont="1" applyFill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center" vertical="center" wrapText="1"/>
    </xf>
    <xf numFmtId="4" fontId="18" fillId="16" borderId="21" xfId="0" applyNumberFormat="1" applyFont="1" applyFill="1" applyBorder="1" applyAlignment="1">
      <alignment horizontal="center" vertical="center" wrapText="1"/>
    </xf>
    <xf numFmtId="4" fontId="18" fillId="16" borderId="19" xfId="0" applyNumberFormat="1" applyFont="1" applyFill="1" applyBorder="1" applyAlignment="1">
      <alignment horizontal="center" vertical="center" shrinkToFit="1"/>
    </xf>
    <xf numFmtId="4" fontId="18" fillId="16" borderId="20" xfId="0" applyNumberFormat="1" applyFont="1" applyFill="1" applyBorder="1" applyAlignment="1">
      <alignment horizontal="center" vertical="center" shrinkToFit="1"/>
    </xf>
    <xf numFmtId="0" fontId="29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49" fontId="18" fillId="15" borderId="10" xfId="0" applyNumberFormat="1" applyFont="1" applyFill="1" applyBorder="1" applyAlignment="1">
      <alignment horizontal="center" vertical="center" shrinkToFit="1"/>
    </xf>
    <xf numFmtId="4" fontId="0" fillId="0" borderId="0" xfId="0" applyNumberFormat="1"/>
    <xf numFmtId="4" fontId="20" fillId="0" borderId="0" xfId="0" applyNumberFormat="1" applyFont="1"/>
    <xf numFmtId="4" fontId="18" fillId="0" borderId="0" xfId="0" applyNumberFormat="1" applyFont="1"/>
    <xf numFmtId="4" fontId="0" fillId="0" borderId="14" xfId="0" applyNumberFormat="1" applyFont="1" applyBorder="1" applyAlignment="1">
      <alignment horizontal="right" vertical="top" shrinkToFit="1"/>
    </xf>
    <xf numFmtId="4" fontId="25" fillId="0" borderId="0" xfId="0" applyNumberFormat="1" applyFont="1"/>
    <xf numFmtId="0" fontId="21" fillId="0" borderId="0" xfId="18" applyFont="1" applyAlignment="1">
      <alignment horizontal="left"/>
    </xf>
    <xf numFmtId="0" fontId="0" fillId="0" borderId="0" xfId="0" applyAlignment="1">
      <alignment horizontal="right"/>
    </xf>
    <xf numFmtId="0" fontId="21" fillId="0" borderId="0" xfId="18" applyFont="1"/>
    <xf numFmtId="0" fontId="30" fillId="0" borderId="0" xfId="0" applyFont="1"/>
    <xf numFmtId="0" fontId="18" fillId="15" borderId="10" xfId="0" applyFont="1" applyFill="1" applyBorder="1" applyAlignment="1">
      <alignment vertical="center" wrapText="1" shrinkToFit="1"/>
    </xf>
    <xf numFmtId="4" fontId="0" fillId="0" borderId="0" xfId="0" applyNumberFormat="1" applyBorder="1" applyAlignment="1">
      <alignment horizontal="right" vertical="top" shrinkToFit="1"/>
    </xf>
    <xf numFmtId="4" fontId="29" fillId="0" borderId="21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1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9"/>
  <sheetViews>
    <sheetView tabSelected="1" topLeftCell="B1" zoomScale="120" zoomScaleNormal="120" workbookViewId="0">
      <selection activeCell="K5" sqref="K5:M5"/>
    </sheetView>
  </sheetViews>
  <sheetFormatPr defaultRowHeight="12.75" outlineLevelRow="1" x14ac:dyDescent="0.2"/>
  <cols>
    <col min="1" max="1" width="7.140625" customWidth="1"/>
    <col min="2" max="2" width="66.28515625" customWidth="1"/>
    <col min="3" max="3" width="7.7109375" customWidth="1"/>
    <col min="4" max="4" width="12.28515625" customWidth="1"/>
    <col min="5" max="10" width="0" hidden="1" customWidth="1"/>
    <col min="11" max="13" width="12.7109375" customWidth="1"/>
    <col min="14" max="14" width="13.5703125" style="100" customWidth="1"/>
    <col min="15" max="15" width="13.28515625" style="100" customWidth="1"/>
    <col min="16" max="16" width="14.42578125" style="98" customWidth="1"/>
  </cols>
  <sheetData>
    <row r="2" spans="1:16" ht="15.75" x14ac:dyDescent="0.25">
      <c r="K2" s="78"/>
      <c r="L2" s="112" t="s">
        <v>446</v>
      </c>
      <c r="M2" s="112"/>
    </row>
    <row r="3" spans="1:16" ht="15.75" x14ac:dyDescent="0.25">
      <c r="D3" s="112" t="s">
        <v>511</v>
      </c>
      <c r="E3" s="117"/>
      <c r="F3" s="117"/>
      <c r="G3" s="117"/>
      <c r="H3" s="117"/>
      <c r="I3" s="117"/>
      <c r="J3" s="117"/>
      <c r="K3" s="117"/>
      <c r="L3" s="117"/>
      <c r="M3" s="117"/>
    </row>
    <row r="4" spans="1:16" ht="15.75" x14ac:dyDescent="0.25">
      <c r="K4" s="112" t="s">
        <v>376</v>
      </c>
      <c r="L4" s="112"/>
      <c r="M4" s="112"/>
    </row>
    <row r="5" spans="1:16" ht="15.75" x14ac:dyDescent="0.2">
      <c r="K5" s="115" t="s">
        <v>512</v>
      </c>
      <c r="L5" s="116"/>
      <c r="M5" s="116"/>
    </row>
    <row r="6" spans="1:16" ht="15.75" x14ac:dyDescent="0.2">
      <c r="K6" s="95"/>
      <c r="L6" s="96"/>
      <c r="M6" s="96"/>
    </row>
    <row r="7" spans="1:16" ht="15.75" x14ac:dyDescent="0.25">
      <c r="K7" s="78"/>
      <c r="L7" s="112" t="s">
        <v>446</v>
      </c>
      <c r="M7" s="112"/>
    </row>
    <row r="8" spans="1:16" ht="15.75" x14ac:dyDescent="0.25">
      <c r="K8" s="112" t="s">
        <v>375</v>
      </c>
      <c r="L8" s="112"/>
      <c r="M8" s="112"/>
    </row>
    <row r="9" spans="1:16" ht="15.75" x14ac:dyDescent="0.25">
      <c r="K9" s="112" t="s">
        <v>376</v>
      </c>
      <c r="L9" s="112"/>
      <c r="M9" s="112"/>
    </row>
    <row r="10" spans="1:16" ht="15.75" x14ac:dyDescent="0.2">
      <c r="K10" s="115" t="s">
        <v>495</v>
      </c>
      <c r="L10" s="116"/>
      <c r="M10" s="116"/>
    </row>
    <row r="11" spans="1:16" ht="18.75" x14ac:dyDescent="0.3">
      <c r="K11" s="7"/>
      <c r="L11" s="113"/>
      <c r="M11" s="114"/>
    </row>
    <row r="13" spans="1:16" s="10" customFormat="1" ht="20.25" customHeight="1" x14ac:dyDescent="0.3">
      <c r="A13" s="111" t="s">
        <v>60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99"/>
      <c r="O13" s="99"/>
      <c r="P13" s="99"/>
    </row>
    <row r="14" spans="1:16" ht="37.5" customHeight="1" x14ac:dyDescent="0.3">
      <c r="A14" s="110" t="s">
        <v>403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</row>
    <row r="15" spans="1:16" x14ac:dyDescent="0.2">
      <c r="B15" s="1"/>
      <c r="C15" s="1"/>
      <c r="D15" s="1"/>
      <c r="E15" s="4"/>
      <c r="F15" s="4"/>
      <c r="G15" s="4"/>
      <c r="H15" s="4"/>
      <c r="I15" s="4"/>
      <c r="J15" s="4"/>
      <c r="K15" s="2"/>
      <c r="L15" s="2"/>
      <c r="M15" s="2" t="s">
        <v>100</v>
      </c>
    </row>
    <row r="16" spans="1:16" ht="32.25" customHeight="1" x14ac:dyDescent="0.2">
      <c r="A16" s="118" t="s">
        <v>61</v>
      </c>
      <c r="B16" s="120" t="s">
        <v>62</v>
      </c>
      <c r="C16" s="120" t="s">
        <v>350</v>
      </c>
      <c r="D16" s="120" t="s">
        <v>0</v>
      </c>
      <c r="E16" s="5" t="s">
        <v>63</v>
      </c>
      <c r="F16" s="6" t="s">
        <v>63</v>
      </c>
      <c r="G16" s="6" t="s">
        <v>63</v>
      </c>
      <c r="H16" s="6" t="s">
        <v>63</v>
      </c>
      <c r="I16" s="6" t="s">
        <v>63</v>
      </c>
      <c r="J16" s="65" t="s">
        <v>63</v>
      </c>
      <c r="K16" s="122" t="s">
        <v>155</v>
      </c>
      <c r="L16" s="123"/>
      <c r="M16" s="124"/>
    </row>
    <row r="17" spans="1:13" ht="32.25" customHeight="1" x14ac:dyDescent="0.2">
      <c r="A17" s="119"/>
      <c r="B17" s="121"/>
      <c r="C17" s="121"/>
      <c r="D17" s="121"/>
      <c r="E17" s="69"/>
      <c r="F17" s="69"/>
      <c r="G17" s="69"/>
      <c r="H17" s="69"/>
      <c r="I17" s="69"/>
      <c r="J17" s="69"/>
      <c r="K17" s="66" t="s">
        <v>351</v>
      </c>
      <c r="L17" s="66" t="s">
        <v>352</v>
      </c>
      <c r="M17" s="66" t="s">
        <v>409</v>
      </c>
    </row>
    <row r="18" spans="1:13" ht="32.25" customHeight="1" x14ac:dyDescent="0.2">
      <c r="A18" s="56">
        <v>1</v>
      </c>
      <c r="B18" s="57" t="s">
        <v>491</v>
      </c>
      <c r="C18" s="88"/>
      <c r="D18" s="74" t="s">
        <v>363</v>
      </c>
      <c r="E18" s="60"/>
      <c r="F18" s="60"/>
      <c r="G18" s="60"/>
      <c r="H18" s="60"/>
      <c r="I18" s="60"/>
      <c r="J18" s="60"/>
      <c r="K18" s="90">
        <f>K19</f>
        <v>5000</v>
      </c>
      <c r="L18" s="90">
        <f t="shared" ref="L18:M18" si="0">L19</f>
        <v>0</v>
      </c>
      <c r="M18" s="90">
        <f t="shared" si="0"/>
        <v>0</v>
      </c>
    </row>
    <row r="19" spans="1:13" ht="32.25" customHeight="1" x14ac:dyDescent="0.2">
      <c r="A19" s="16" t="s">
        <v>400</v>
      </c>
      <c r="B19" s="59" t="s">
        <v>401</v>
      </c>
      <c r="C19" s="13"/>
      <c r="D19" s="18" t="s">
        <v>399</v>
      </c>
      <c r="E19" s="61"/>
      <c r="F19" s="61"/>
      <c r="G19" s="61"/>
      <c r="H19" s="61"/>
      <c r="I19" s="61"/>
      <c r="J19" s="61"/>
      <c r="K19" s="91">
        <f>K20</f>
        <v>5000</v>
      </c>
      <c r="L19" s="91">
        <f t="shared" ref="L19:M19" si="1">L20</f>
        <v>0</v>
      </c>
      <c r="M19" s="91">
        <f t="shared" si="1"/>
        <v>0</v>
      </c>
    </row>
    <row r="20" spans="1:13" ht="32.25" customHeight="1" x14ac:dyDescent="0.2">
      <c r="A20" s="3"/>
      <c r="B20" s="58" t="s">
        <v>317</v>
      </c>
      <c r="C20" s="13" t="s">
        <v>57</v>
      </c>
      <c r="D20" s="13" t="s">
        <v>402</v>
      </c>
      <c r="E20" s="61"/>
      <c r="F20" s="61"/>
      <c r="G20" s="61"/>
      <c r="H20" s="61"/>
      <c r="I20" s="61"/>
      <c r="J20" s="61"/>
      <c r="K20" s="92">
        <v>5000</v>
      </c>
      <c r="L20" s="92">
        <v>0</v>
      </c>
      <c r="M20" s="92">
        <v>0</v>
      </c>
    </row>
    <row r="21" spans="1:13" ht="31.5" customHeight="1" outlineLevel="1" x14ac:dyDescent="0.2">
      <c r="A21" s="11" t="s">
        <v>264</v>
      </c>
      <c r="B21" s="12" t="s">
        <v>101</v>
      </c>
      <c r="C21" s="13"/>
      <c r="D21" s="14" t="s">
        <v>36</v>
      </c>
      <c r="E21" s="15"/>
      <c r="F21" s="15"/>
      <c r="G21" s="15"/>
      <c r="H21" s="15"/>
      <c r="I21" s="15"/>
      <c r="J21" s="15"/>
      <c r="K21" s="79">
        <f>K22</f>
        <v>13782498.9</v>
      </c>
      <c r="L21" s="79">
        <f t="shared" ref="L21:M21" si="2">L22</f>
        <v>102096.12</v>
      </c>
      <c r="M21" s="79">
        <f t="shared" si="2"/>
        <v>14917003.66</v>
      </c>
    </row>
    <row r="22" spans="1:13" ht="28.5" customHeight="1" outlineLevel="1" x14ac:dyDescent="0.2">
      <c r="A22" s="16" t="s">
        <v>265</v>
      </c>
      <c r="B22" s="17" t="s">
        <v>64</v>
      </c>
      <c r="C22" s="18"/>
      <c r="D22" s="18" t="s">
        <v>65</v>
      </c>
      <c r="E22" s="15"/>
      <c r="F22" s="15"/>
      <c r="G22" s="15"/>
      <c r="H22" s="15"/>
      <c r="I22" s="15"/>
      <c r="J22" s="15"/>
      <c r="K22" s="68">
        <f>K25+K23+K26+K27+K28+K24+K29</f>
        <v>13782498.9</v>
      </c>
      <c r="L22" s="68">
        <f t="shared" ref="L22:M22" si="3">L25+L23+L26+L27+L28+L24+L29</f>
        <v>102096.12</v>
      </c>
      <c r="M22" s="68">
        <f t="shared" si="3"/>
        <v>14917003.66</v>
      </c>
    </row>
    <row r="23" spans="1:13" ht="28.5" customHeight="1" outlineLevel="1" x14ac:dyDescent="0.2">
      <c r="A23" s="16"/>
      <c r="B23" s="19" t="s">
        <v>167</v>
      </c>
      <c r="C23" s="13" t="s">
        <v>57</v>
      </c>
      <c r="D23" s="13" t="s">
        <v>168</v>
      </c>
      <c r="E23" s="15"/>
      <c r="F23" s="15"/>
      <c r="G23" s="15"/>
      <c r="H23" s="15"/>
      <c r="I23" s="15"/>
      <c r="J23" s="15"/>
      <c r="K23" s="77">
        <v>675000</v>
      </c>
      <c r="L23" s="77">
        <v>0</v>
      </c>
      <c r="M23" s="77">
        <v>0</v>
      </c>
    </row>
    <row r="24" spans="1:13" ht="28.5" customHeight="1" outlineLevel="1" x14ac:dyDescent="0.2">
      <c r="A24" s="16"/>
      <c r="B24" s="19" t="s">
        <v>167</v>
      </c>
      <c r="C24" s="13" t="s">
        <v>58</v>
      </c>
      <c r="D24" s="13" t="s">
        <v>168</v>
      </c>
      <c r="E24" s="15"/>
      <c r="F24" s="15"/>
      <c r="G24" s="15"/>
      <c r="H24" s="15"/>
      <c r="I24" s="15"/>
      <c r="J24" s="15"/>
      <c r="K24" s="77">
        <v>880000</v>
      </c>
      <c r="L24" s="77">
        <v>0</v>
      </c>
      <c r="M24" s="77">
        <v>0</v>
      </c>
    </row>
    <row r="25" spans="1:13" ht="28.5" customHeight="1" outlineLevel="1" x14ac:dyDescent="0.2">
      <c r="A25" s="16"/>
      <c r="B25" s="19" t="s">
        <v>169</v>
      </c>
      <c r="C25" s="13" t="s">
        <v>57</v>
      </c>
      <c r="D25" s="13" t="s">
        <v>170</v>
      </c>
      <c r="E25" s="15"/>
      <c r="F25" s="15"/>
      <c r="G25" s="15"/>
      <c r="H25" s="15"/>
      <c r="I25" s="15"/>
      <c r="J25" s="15"/>
      <c r="K25" s="77">
        <v>11617498.9</v>
      </c>
      <c r="L25" s="77">
        <v>0</v>
      </c>
      <c r="M25" s="77">
        <v>0</v>
      </c>
    </row>
    <row r="26" spans="1:13" ht="28.5" customHeight="1" outlineLevel="1" x14ac:dyDescent="0.2">
      <c r="A26" s="16"/>
      <c r="B26" s="19" t="s">
        <v>169</v>
      </c>
      <c r="C26" s="13" t="s">
        <v>58</v>
      </c>
      <c r="D26" s="13" t="s">
        <v>170</v>
      </c>
      <c r="E26" s="15"/>
      <c r="F26" s="15"/>
      <c r="G26" s="15"/>
      <c r="H26" s="15"/>
      <c r="I26" s="15"/>
      <c r="J26" s="15"/>
      <c r="K26" s="77">
        <v>570000</v>
      </c>
      <c r="L26" s="77">
        <v>0</v>
      </c>
      <c r="M26" s="77">
        <v>0</v>
      </c>
    </row>
    <row r="27" spans="1:13" ht="33" customHeight="1" outlineLevel="1" x14ac:dyDescent="0.2">
      <c r="A27" s="16"/>
      <c r="B27" s="19" t="s">
        <v>443</v>
      </c>
      <c r="C27" s="13" t="s">
        <v>57</v>
      </c>
      <c r="D27" s="13" t="s">
        <v>353</v>
      </c>
      <c r="E27" s="20"/>
      <c r="F27" s="15"/>
      <c r="G27" s="15"/>
      <c r="H27" s="15"/>
      <c r="I27" s="15"/>
      <c r="J27" s="15"/>
      <c r="K27" s="75">
        <v>0</v>
      </c>
      <c r="L27" s="75">
        <v>102096.12</v>
      </c>
      <c r="M27" s="75">
        <v>102188.86</v>
      </c>
    </row>
    <row r="28" spans="1:13" ht="41.25" customHeight="1" outlineLevel="1" x14ac:dyDescent="0.2">
      <c r="A28" s="16"/>
      <c r="B28" s="19" t="s">
        <v>444</v>
      </c>
      <c r="C28" s="13" t="s">
        <v>57</v>
      </c>
      <c r="D28" s="13" t="s">
        <v>354</v>
      </c>
      <c r="E28" s="20"/>
      <c r="F28" s="15"/>
      <c r="G28" s="15"/>
      <c r="H28" s="15"/>
      <c r="I28" s="15"/>
      <c r="J28" s="15"/>
      <c r="K28" s="75">
        <v>40000</v>
      </c>
      <c r="L28" s="75">
        <v>0</v>
      </c>
      <c r="M28" s="75">
        <v>0</v>
      </c>
    </row>
    <row r="29" spans="1:13" ht="29.25" customHeight="1" outlineLevel="1" x14ac:dyDescent="0.2">
      <c r="A29" s="16"/>
      <c r="B29" s="28" t="s">
        <v>426</v>
      </c>
      <c r="C29" s="13" t="s">
        <v>57</v>
      </c>
      <c r="D29" s="13" t="s">
        <v>425</v>
      </c>
      <c r="E29" s="20"/>
      <c r="F29" s="15"/>
      <c r="G29" s="15"/>
      <c r="H29" s="15"/>
      <c r="I29" s="15"/>
      <c r="J29" s="15"/>
      <c r="K29" s="75">
        <v>0</v>
      </c>
      <c r="L29" s="75">
        <v>0</v>
      </c>
      <c r="M29" s="75">
        <v>14814814.800000001</v>
      </c>
    </row>
    <row r="30" spans="1:13" ht="29.25" customHeight="1" outlineLevel="1" x14ac:dyDescent="0.2">
      <c r="A30" s="11" t="s">
        <v>256</v>
      </c>
      <c r="B30" s="21" t="s">
        <v>267</v>
      </c>
      <c r="C30" s="13"/>
      <c r="D30" s="14" t="s">
        <v>268</v>
      </c>
      <c r="E30" s="22"/>
      <c r="F30" s="23"/>
      <c r="G30" s="23"/>
      <c r="H30" s="23"/>
      <c r="I30" s="23"/>
      <c r="J30" s="23"/>
      <c r="K30" s="80">
        <f t="shared" ref="K30:M31" si="4">K31</f>
        <v>200000</v>
      </c>
      <c r="L30" s="62">
        <f t="shared" si="4"/>
        <v>0</v>
      </c>
      <c r="M30" s="62">
        <f t="shared" si="4"/>
        <v>0</v>
      </c>
    </row>
    <row r="31" spans="1:13" ht="29.25" customHeight="1" outlineLevel="1" x14ac:dyDescent="0.2">
      <c r="A31" s="16" t="s">
        <v>259</v>
      </c>
      <c r="B31" s="24" t="s">
        <v>269</v>
      </c>
      <c r="C31" s="18"/>
      <c r="D31" s="18" t="s">
        <v>270</v>
      </c>
      <c r="E31" s="25"/>
      <c r="F31" s="26"/>
      <c r="G31" s="26"/>
      <c r="H31" s="26"/>
      <c r="I31" s="26"/>
      <c r="J31" s="26"/>
      <c r="K31" s="63">
        <f>K32</f>
        <v>200000</v>
      </c>
      <c r="L31" s="63">
        <f t="shared" si="4"/>
        <v>0</v>
      </c>
      <c r="M31" s="63">
        <f t="shared" si="4"/>
        <v>0</v>
      </c>
    </row>
    <row r="32" spans="1:13" ht="29.25" customHeight="1" outlineLevel="1" x14ac:dyDescent="0.2">
      <c r="A32" s="27"/>
      <c r="B32" s="28" t="s">
        <v>271</v>
      </c>
      <c r="C32" s="13" t="s">
        <v>57</v>
      </c>
      <c r="D32" s="13" t="s">
        <v>394</v>
      </c>
      <c r="E32" s="20"/>
      <c r="F32" s="15"/>
      <c r="G32" s="15"/>
      <c r="H32" s="15"/>
      <c r="I32" s="15"/>
      <c r="J32" s="15"/>
      <c r="K32" s="75">
        <v>200000</v>
      </c>
      <c r="L32" s="75">
        <v>0</v>
      </c>
      <c r="M32" s="75">
        <v>0</v>
      </c>
    </row>
    <row r="33" spans="1:17" ht="29.25" customHeight="1" outlineLevel="1" x14ac:dyDescent="0.2">
      <c r="A33" s="11" t="s">
        <v>159</v>
      </c>
      <c r="B33" s="21" t="s">
        <v>257</v>
      </c>
      <c r="C33" s="14"/>
      <c r="D33" s="14" t="s">
        <v>258</v>
      </c>
      <c r="E33" s="22"/>
      <c r="F33" s="23"/>
      <c r="G33" s="23"/>
      <c r="H33" s="23"/>
      <c r="I33" s="23"/>
      <c r="J33" s="23"/>
      <c r="K33" s="80">
        <f t="shared" ref="K33:M34" si="5">K34</f>
        <v>148000</v>
      </c>
      <c r="L33" s="62">
        <f t="shared" si="5"/>
        <v>0</v>
      </c>
      <c r="M33" s="62">
        <f t="shared" si="5"/>
        <v>0</v>
      </c>
    </row>
    <row r="34" spans="1:17" ht="29.25" customHeight="1" outlineLevel="1" x14ac:dyDescent="0.2">
      <c r="A34" s="16" t="s">
        <v>144</v>
      </c>
      <c r="B34" s="17" t="s">
        <v>260</v>
      </c>
      <c r="C34" s="18"/>
      <c r="D34" s="18" t="s">
        <v>261</v>
      </c>
      <c r="E34" s="25"/>
      <c r="F34" s="26"/>
      <c r="G34" s="26"/>
      <c r="H34" s="26"/>
      <c r="I34" s="26"/>
      <c r="J34" s="26"/>
      <c r="K34" s="63">
        <f t="shared" si="5"/>
        <v>148000</v>
      </c>
      <c r="L34" s="63">
        <f t="shared" si="5"/>
        <v>0</v>
      </c>
      <c r="M34" s="63">
        <f t="shared" si="5"/>
        <v>0</v>
      </c>
    </row>
    <row r="35" spans="1:17" ht="29.25" customHeight="1" outlineLevel="1" x14ac:dyDescent="0.2">
      <c r="A35" s="27"/>
      <c r="B35" s="28" t="s">
        <v>263</v>
      </c>
      <c r="C35" s="13" t="s">
        <v>57</v>
      </c>
      <c r="D35" s="13" t="s">
        <v>262</v>
      </c>
      <c r="E35" s="20"/>
      <c r="F35" s="15"/>
      <c r="G35" s="15"/>
      <c r="H35" s="15"/>
      <c r="I35" s="15"/>
      <c r="J35" s="15"/>
      <c r="K35" s="75">
        <v>148000</v>
      </c>
      <c r="L35" s="75">
        <v>0</v>
      </c>
      <c r="M35" s="75">
        <v>0</v>
      </c>
    </row>
    <row r="36" spans="1:17" ht="44.25" customHeight="1" outlineLevel="1" x14ac:dyDescent="0.2">
      <c r="A36" s="11" t="s">
        <v>160</v>
      </c>
      <c r="B36" s="21" t="s">
        <v>105</v>
      </c>
      <c r="C36" s="14"/>
      <c r="D36" s="14" t="s">
        <v>102</v>
      </c>
      <c r="E36" s="70" t="e">
        <f>E37</f>
        <v>#REF!</v>
      </c>
      <c r="F36" s="52"/>
      <c r="G36" s="52"/>
      <c r="H36" s="52"/>
      <c r="I36" s="52"/>
      <c r="J36" s="52"/>
      <c r="K36" s="80">
        <f t="shared" ref="K36:M37" si="6">K37</f>
        <v>2500000</v>
      </c>
      <c r="L36" s="62">
        <f t="shared" si="6"/>
        <v>924793.61</v>
      </c>
      <c r="M36" s="62">
        <f t="shared" si="6"/>
        <v>924793.61</v>
      </c>
    </row>
    <row r="37" spans="1:17" ht="39.75" customHeight="1" outlineLevel="1" x14ac:dyDescent="0.2">
      <c r="A37" s="16" t="s">
        <v>171</v>
      </c>
      <c r="B37" s="24" t="s">
        <v>482</v>
      </c>
      <c r="C37" s="18"/>
      <c r="D37" s="18" t="s">
        <v>505</v>
      </c>
      <c r="E37" s="71" t="e">
        <f>E38+#REF!</f>
        <v>#REF!</v>
      </c>
      <c r="F37" s="52"/>
      <c r="G37" s="52"/>
      <c r="H37" s="52"/>
      <c r="I37" s="52"/>
      <c r="J37" s="52"/>
      <c r="K37" s="86">
        <f>K38</f>
        <v>2500000</v>
      </c>
      <c r="L37" s="86">
        <f t="shared" si="6"/>
        <v>924793.61</v>
      </c>
      <c r="M37" s="86">
        <f t="shared" si="6"/>
        <v>924793.61</v>
      </c>
    </row>
    <row r="38" spans="1:17" ht="39.75" customHeight="1" outlineLevel="1" x14ac:dyDescent="0.2">
      <c r="A38" s="53"/>
      <c r="B38" s="19" t="s">
        <v>103</v>
      </c>
      <c r="C38" s="13" t="s">
        <v>57</v>
      </c>
      <c r="D38" s="13" t="s">
        <v>104</v>
      </c>
      <c r="E38" s="72">
        <v>1912.51</v>
      </c>
      <c r="F38" s="52"/>
      <c r="G38" s="52"/>
      <c r="H38" s="52"/>
      <c r="I38" s="52"/>
      <c r="J38" s="52"/>
      <c r="K38" s="76">
        <v>2500000</v>
      </c>
      <c r="L38" s="76">
        <v>924793.61</v>
      </c>
      <c r="M38" s="76">
        <v>924793.61</v>
      </c>
    </row>
    <row r="39" spans="1:17" ht="32.25" customHeight="1" outlineLevel="1" x14ac:dyDescent="0.2">
      <c r="A39" s="11" t="s">
        <v>161</v>
      </c>
      <c r="B39" s="12" t="s">
        <v>106</v>
      </c>
      <c r="C39" s="14"/>
      <c r="D39" s="14" t="s">
        <v>7</v>
      </c>
      <c r="E39" s="15"/>
      <c r="F39" s="15"/>
      <c r="G39" s="15"/>
      <c r="H39" s="15"/>
      <c r="I39" s="15"/>
      <c r="J39" s="15"/>
      <c r="K39" s="79">
        <f>K40</f>
        <v>257196554.38999999</v>
      </c>
      <c r="L39" s="79">
        <f t="shared" ref="L39:M39" si="7">L40</f>
        <v>172828225.81</v>
      </c>
      <c r="M39" s="79">
        <f t="shared" si="7"/>
        <v>300000</v>
      </c>
    </row>
    <row r="40" spans="1:17" ht="32.25" customHeight="1" outlineLevel="1" x14ac:dyDescent="0.2">
      <c r="A40" s="16" t="s">
        <v>279</v>
      </c>
      <c r="B40" s="24" t="s">
        <v>66</v>
      </c>
      <c r="C40" s="18"/>
      <c r="D40" s="18" t="s">
        <v>67</v>
      </c>
      <c r="E40" s="15"/>
      <c r="F40" s="15"/>
      <c r="G40" s="15"/>
      <c r="H40" s="15"/>
      <c r="I40" s="15"/>
      <c r="J40" s="15"/>
      <c r="K40" s="68">
        <f>K41+K42+K43+K44</f>
        <v>257196554.38999999</v>
      </c>
      <c r="L40" s="68">
        <f t="shared" ref="L40:M40" si="8">L42+L43+L44</f>
        <v>172828225.81</v>
      </c>
      <c r="M40" s="68">
        <f t="shared" si="8"/>
        <v>300000</v>
      </c>
    </row>
    <row r="41" spans="1:17" ht="32.25" customHeight="1" outlineLevel="1" x14ac:dyDescent="0.2">
      <c r="A41" s="27"/>
      <c r="B41" s="19" t="s">
        <v>252</v>
      </c>
      <c r="C41" s="13" t="s">
        <v>57</v>
      </c>
      <c r="D41" s="13" t="s">
        <v>449</v>
      </c>
      <c r="E41" s="101"/>
      <c r="F41" s="101"/>
      <c r="G41" s="101"/>
      <c r="H41" s="101"/>
      <c r="I41" s="101"/>
      <c r="J41" s="101"/>
      <c r="K41" s="77">
        <v>1200000</v>
      </c>
      <c r="L41" s="77">
        <v>0</v>
      </c>
      <c r="M41" s="77">
        <v>0</v>
      </c>
    </row>
    <row r="42" spans="1:17" ht="21" customHeight="1" outlineLevel="1" x14ac:dyDescent="0.2">
      <c r="A42" s="27"/>
      <c r="B42" s="19" t="s">
        <v>68</v>
      </c>
      <c r="C42" s="13" t="s">
        <v>57</v>
      </c>
      <c r="D42" s="13" t="s">
        <v>8</v>
      </c>
      <c r="E42" s="101"/>
      <c r="F42" s="101"/>
      <c r="G42" s="101"/>
      <c r="H42" s="101"/>
      <c r="I42" s="101"/>
      <c r="J42" s="101"/>
      <c r="K42" s="77">
        <v>25359955</v>
      </c>
      <c r="L42" s="77">
        <v>300000</v>
      </c>
      <c r="M42" s="77">
        <v>300000</v>
      </c>
    </row>
    <row r="43" spans="1:17" ht="77.25" customHeight="1" outlineLevel="1" x14ac:dyDescent="0.2">
      <c r="A43" s="27"/>
      <c r="B43" s="73" t="s">
        <v>496</v>
      </c>
      <c r="C43" s="13" t="s">
        <v>57</v>
      </c>
      <c r="D43" s="13" t="s">
        <v>405</v>
      </c>
      <c r="E43" s="15"/>
      <c r="F43" s="15"/>
      <c r="G43" s="15"/>
      <c r="H43" s="15"/>
      <c r="I43" s="15"/>
      <c r="J43" s="15"/>
      <c r="K43" s="77">
        <v>209077923.38999999</v>
      </c>
      <c r="L43" s="77">
        <v>172528225.81</v>
      </c>
      <c r="M43" s="77">
        <v>0</v>
      </c>
    </row>
    <row r="44" spans="1:17" ht="30.75" customHeight="1" outlineLevel="1" x14ac:dyDescent="0.25">
      <c r="A44" s="27"/>
      <c r="B44" s="85" t="s">
        <v>497</v>
      </c>
      <c r="C44" s="13" t="s">
        <v>57</v>
      </c>
      <c r="D44" s="13" t="s">
        <v>398</v>
      </c>
      <c r="E44" s="15"/>
      <c r="F44" s="15"/>
      <c r="G44" s="15"/>
      <c r="H44" s="15"/>
      <c r="I44" s="15"/>
      <c r="J44" s="15"/>
      <c r="K44" s="77">
        <v>21558676</v>
      </c>
      <c r="L44" s="77">
        <v>0</v>
      </c>
      <c r="M44" s="77">
        <v>0</v>
      </c>
      <c r="Q44" s="103"/>
    </row>
    <row r="45" spans="1:17" ht="40.5" customHeight="1" outlineLevel="1" x14ac:dyDescent="0.2">
      <c r="A45" s="11" t="s">
        <v>162</v>
      </c>
      <c r="B45" s="29" t="s">
        <v>460</v>
      </c>
      <c r="C45" s="14"/>
      <c r="D45" s="14" t="s">
        <v>9</v>
      </c>
      <c r="E45" s="15"/>
      <c r="F45" s="15"/>
      <c r="G45" s="15"/>
      <c r="H45" s="15"/>
      <c r="I45" s="15"/>
      <c r="J45" s="15"/>
      <c r="K45" s="79">
        <f>K50+K46</f>
        <v>15424863.5</v>
      </c>
      <c r="L45" s="67">
        <f>L50+L46</f>
        <v>620000</v>
      </c>
      <c r="M45" s="67">
        <f>M50+M46</f>
        <v>620000</v>
      </c>
    </row>
    <row r="46" spans="1:17" ht="28.5" customHeight="1" outlineLevel="1" x14ac:dyDescent="0.2">
      <c r="A46" s="27" t="s">
        <v>69</v>
      </c>
      <c r="B46" s="30" t="s">
        <v>483</v>
      </c>
      <c r="C46" s="13"/>
      <c r="D46" s="13" t="s">
        <v>10</v>
      </c>
      <c r="E46" s="15"/>
      <c r="F46" s="15"/>
      <c r="G46" s="15"/>
      <c r="H46" s="15"/>
      <c r="I46" s="15"/>
      <c r="J46" s="15"/>
      <c r="K46" s="64">
        <f>K47</f>
        <v>12368576.529999999</v>
      </c>
      <c r="L46" s="64">
        <f t="shared" ref="L46:M46" si="9">L47</f>
        <v>620000</v>
      </c>
      <c r="M46" s="64">
        <f t="shared" si="9"/>
        <v>620000</v>
      </c>
    </row>
    <row r="47" spans="1:17" ht="33" customHeight="1" outlineLevel="1" x14ac:dyDescent="0.2">
      <c r="A47" s="16" t="s">
        <v>318</v>
      </c>
      <c r="B47" s="31" t="s">
        <v>70</v>
      </c>
      <c r="C47" s="18"/>
      <c r="D47" s="18" t="s">
        <v>71</v>
      </c>
      <c r="E47" s="15"/>
      <c r="F47" s="15"/>
      <c r="G47" s="15"/>
      <c r="H47" s="15"/>
      <c r="I47" s="15"/>
      <c r="J47" s="15"/>
      <c r="K47" s="68">
        <f>K49+K48</f>
        <v>12368576.529999999</v>
      </c>
      <c r="L47" s="68">
        <f t="shared" ref="L47:M47" si="10">L49+L48</f>
        <v>620000</v>
      </c>
      <c r="M47" s="68">
        <f t="shared" si="10"/>
        <v>620000</v>
      </c>
    </row>
    <row r="48" spans="1:17" ht="33" customHeight="1" outlineLevel="1" x14ac:dyDescent="0.2">
      <c r="A48" s="16"/>
      <c r="B48" s="30" t="s">
        <v>381</v>
      </c>
      <c r="C48" s="13" t="s">
        <v>57</v>
      </c>
      <c r="D48" s="13" t="s">
        <v>42</v>
      </c>
      <c r="E48" s="15"/>
      <c r="F48" s="15"/>
      <c r="G48" s="15"/>
      <c r="H48" s="15"/>
      <c r="I48" s="15"/>
      <c r="J48" s="15"/>
      <c r="K48" s="77">
        <v>11748576.529999999</v>
      </c>
      <c r="L48" s="77">
        <v>0</v>
      </c>
      <c r="M48" s="77">
        <v>0</v>
      </c>
    </row>
    <row r="49" spans="1:17" ht="28.5" customHeight="1" outlineLevel="1" x14ac:dyDescent="0.2">
      <c r="A49" s="11"/>
      <c r="B49" s="28" t="s">
        <v>107</v>
      </c>
      <c r="C49" s="13" t="s">
        <v>57</v>
      </c>
      <c r="D49" s="13" t="s">
        <v>99</v>
      </c>
      <c r="E49" s="15"/>
      <c r="F49" s="15"/>
      <c r="G49" s="15"/>
      <c r="H49" s="15"/>
      <c r="I49" s="15"/>
      <c r="J49" s="15"/>
      <c r="K49" s="77">
        <v>620000</v>
      </c>
      <c r="L49" s="77">
        <v>620000</v>
      </c>
      <c r="M49" s="77">
        <v>620000</v>
      </c>
    </row>
    <row r="50" spans="1:17" ht="45" customHeight="1" outlineLevel="1" x14ac:dyDescent="0.2">
      <c r="A50" s="27" t="s">
        <v>145</v>
      </c>
      <c r="B50" s="30" t="s">
        <v>108</v>
      </c>
      <c r="C50" s="13"/>
      <c r="D50" s="13" t="s">
        <v>43</v>
      </c>
      <c r="E50" s="15"/>
      <c r="F50" s="15"/>
      <c r="G50" s="15"/>
      <c r="H50" s="15"/>
      <c r="I50" s="15"/>
      <c r="J50" s="15"/>
      <c r="K50" s="64">
        <f>K52+K51</f>
        <v>3056286.97</v>
      </c>
      <c r="L50" s="64">
        <f t="shared" ref="L50:M50" si="11">L52+L51</f>
        <v>0</v>
      </c>
      <c r="M50" s="64">
        <f t="shared" si="11"/>
        <v>0</v>
      </c>
    </row>
    <row r="51" spans="1:17" ht="24" customHeight="1" outlineLevel="1" x14ac:dyDescent="0.2">
      <c r="A51" s="27"/>
      <c r="B51" s="73" t="s">
        <v>508</v>
      </c>
      <c r="C51" s="13" t="s">
        <v>57</v>
      </c>
      <c r="D51" s="13" t="s">
        <v>507</v>
      </c>
      <c r="E51" s="15"/>
      <c r="F51" s="15"/>
      <c r="G51" s="15"/>
      <c r="H51" s="15"/>
      <c r="I51" s="15"/>
      <c r="J51" s="15"/>
      <c r="K51" s="77">
        <v>301498</v>
      </c>
      <c r="L51" s="77">
        <v>0</v>
      </c>
      <c r="M51" s="77">
        <v>0</v>
      </c>
    </row>
    <row r="52" spans="1:17" ht="23.25" customHeight="1" outlineLevel="1" x14ac:dyDescent="0.25">
      <c r="A52" s="32"/>
      <c r="B52" s="30" t="s">
        <v>440</v>
      </c>
      <c r="C52" s="13" t="s">
        <v>57</v>
      </c>
      <c r="D52" s="13" t="s">
        <v>109</v>
      </c>
      <c r="E52" s="15"/>
      <c r="F52" s="15"/>
      <c r="G52" s="15"/>
      <c r="H52" s="15"/>
      <c r="I52" s="15"/>
      <c r="J52" s="15"/>
      <c r="K52" s="77">
        <v>2754788.97</v>
      </c>
      <c r="L52" s="77">
        <v>0</v>
      </c>
      <c r="M52" s="77">
        <v>0</v>
      </c>
      <c r="Q52" s="103"/>
    </row>
    <row r="53" spans="1:17" ht="33" customHeight="1" outlineLevel="1" x14ac:dyDescent="0.2">
      <c r="A53" s="11" t="s">
        <v>163</v>
      </c>
      <c r="B53" s="21" t="s">
        <v>110</v>
      </c>
      <c r="C53" s="14"/>
      <c r="D53" s="14" t="s">
        <v>5</v>
      </c>
      <c r="E53" s="15"/>
      <c r="F53" s="15"/>
      <c r="G53" s="15"/>
      <c r="H53" s="15"/>
      <c r="I53" s="15"/>
      <c r="J53" s="15"/>
      <c r="K53" s="79">
        <f>K58+K54+K56</f>
        <v>23309800</v>
      </c>
      <c r="L53" s="79">
        <f t="shared" ref="L53:M53" si="12">L58+L54+L56</f>
        <v>9656505</v>
      </c>
      <c r="M53" s="79">
        <f t="shared" si="12"/>
        <v>9656505</v>
      </c>
    </row>
    <row r="54" spans="1:17" ht="30" customHeight="1" outlineLevel="1" x14ac:dyDescent="0.2">
      <c r="A54" s="27" t="s">
        <v>146</v>
      </c>
      <c r="B54" s="28" t="s">
        <v>414</v>
      </c>
      <c r="C54" s="13"/>
      <c r="D54" s="13" t="s">
        <v>413</v>
      </c>
      <c r="E54" s="52"/>
      <c r="F54" s="52"/>
      <c r="G54" s="52"/>
      <c r="H54" s="52"/>
      <c r="I54" s="52"/>
      <c r="J54" s="52"/>
      <c r="K54" s="64">
        <f>K55</f>
        <v>6239575.7999999998</v>
      </c>
      <c r="L54" s="64">
        <f>L55</f>
        <v>4998818</v>
      </c>
      <c r="M54" s="64">
        <f>M55</f>
        <v>4998818</v>
      </c>
    </row>
    <row r="55" spans="1:17" ht="33" customHeight="1" outlineLevel="1" x14ac:dyDescent="0.2">
      <c r="A55" s="11"/>
      <c r="B55" s="28" t="s">
        <v>112</v>
      </c>
      <c r="C55" s="13" t="s">
        <v>57</v>
      </c>
      <c r="D55" s="13" t="s">
        <v>410</v>
      </c>
      <c r="E55" s="52"/>
      <c r="F55" s="52"/>
      <c r="G55" s="52"/>
      <c r="H55" s="52"/>
      <c r="I55" s="52"/>
      <c r="J55" s="52"/>
      <c r="K55" s="77">
        <v>6239575.7999999998</v>
      </c>
      <c r="L55" s="77">
        <v>4998818</v>
      </c>
      <c r="M55" s="77">
        <v>4998818</v>
      </c>
    </row>
    <row r="56" spans="1:17" ht="42" customHeight="1" outlineLevel="1" x14ac:dyDescent="0.2">
      <c r="A56" s="27" t="s">
        <v>147</v>
      </c>
      <c r="B56" s="28" t="s">
        <v>416</v>
      </c>
      <c r="C56" s="13"/>
      <c r="D56" s="13" t="s">
        <v>411</v>
      </c>
      <c r="E56" s="52"/>
      <c r="F56" s="52"/>
      <c r="G56" s="52"/>
      <c r="H56" s="52"/>
      <c r="I56" s="52"/>
      <c r="J56" s="52"/>
      <c r="K56" s="64">
        <f>K57</f>
        <v>499020.2</v>
      </c>
      <c r="L56" s="64">
        <f t="shared" ref="L56:M56" si="13">L57</f>
        <v>186483</v>
      </c>
      <c r="M56" s="64">
        <f t="shared" si="13"/>
        <v>186483</v>
      </c>
    </row>
    <row r="57" spans="1:17" ht="33" customHeight="1" outlineLevel="1" x14ac:dyDescent="0.2">
      <c r="A57" s="11"/>
      <c r="B57" s="28" t="s">
        <v>112</v>
      </c>
      <c r="C57" s="13" t="s">
        <v>57</v>
      </c>
      <c r="D57" s="13" t="s">
        <v>412</v>
      </c>
      <c r="E57" s="52"/>
      <c r="F57" s="52"/>
      <c r="G57" s="52"/>
      <c r="H57" s="52"/>
      <c r="I57" s="52"/>
      <c r="J57" s="52"/>
      <c r="K57" s="77">
        <v>499020.2</v>
      </c>
      <c r="L57" s="77">
        <v>186483</v>
      </c>
      <c r="M57" s="77">
        <v>186483</v>
      </c>
    </row>
    <row r="58" spans="1:17" ht="29.85" customHeight="1" outlineLevel="1" x14ac:dyDescent="0.2">
      <c r="A58" s="27" t="s">
        <v>415</v>
      </c>
      <c r="B58" s="19" t="s">
        <v>111</v>
      </c>
      <c r="C58" s="13"/>
      <c r="D58" s="13" t="s">
        <v>51</v>
      </c>
      <c r="E58" s="15"/>
      <c r="F58" s="15"/>
      <c r="G58" s="15"/>
      <c r="H58" s="15"/>
      <c r="I58" s="15"/>
      <c r="J58" s="15"/>
      <c r="K58" s="64">
        <f>K59+K60</f>
        <v>16571204</v>
      </c>
      <c r="L58" s="64">
        <f t="shared" ref="L58:M58" si="14">L59+L60</f>
        <v>4471204</v>
      </c>
      <c r="M58" s="64">
        <f t="shared" si="14"/>
        <v>4471204</v>
      </c>
    </row>
    <row r="59" spans="1:17" ht="27.75" customHeight="1" outlineLevel="1" x14ac:dyDescent="0.2">
      <c r="A59" s="27"/>
      <c r="B59" s="19" t="s">
        <v>2</v>
      </c>
      <c r="C59" s="13" t="s">
        <v>57</v>
      </c>
      <c r="D59" s="13" t="s">
        <v>52</v>
      </c>
      <c r="E59" s="15"/>
      <c r="F59" s="15"/>
      <c r="G59" s="15"/>
      <c r="H59" s="15"/>
      <c r="I59" s="15"/>
      <c r="J59" s="15"/>
      <c r="K59" s="77">
        <v>6071204</v>
      </c>
      <c r="L59" s="77">
        <v>4471204</v>
      </c>
      <c r="M59" s="77">
        <v>4471204</v>
      </c>
    </row>
    <row r="60" spans="1:17" ht="51" customHeight="1" outlineLevel="1" x14ac:dyDescent="0.2">
      <c r="A60" s="27"/>
      <c r="B60" s="84" t="s">
        <v>447</v>
      </c>
      <c r="C60" s="13" t="s">
        <v>57</v>
      </c>
      <c r="D60" s="97" t="s">
        <v>448</v>
      </c>
      <c r="E60" s="15"/>
      <c r="F60" s="15"/>
      <c r="G60" s="15"/>
      <c r="H60" s="15"/>
      <c r="I60" s="15"/>
      <c r="J60" s="15"/>
      <c r="K60" s="77">
        <v>10500000</v>
      </c>
      <c r="L60" s="77">
        <v>0</v>
      </c>
      <c r="M60" s="77">
        <v>0</v>
      </c>
    </row>
    <row r="61" spans="1:17" ht="36" customHeight="1" outlineLevel="1" x14ac:dyDescent="0.2">
      <c r="A61" s="11" t="s">
        <v>148</v>
      </c>
      <c r="B61" s="29" t="s">
        <v>113</v>
      </c>
      <c r="C61" s="14"/>
      <c r="D61" s="14" t="s">
        <v>25</v>
      </c>
      <c r="E61" s="15"/>
      <c r="F61" s="15"/>
      <c r="G61" s="15"/>
      <c r="H61" s="15"/>
      <c r="I61" s="15"/>
      <c r="J61" s="15"/>
      <c r="K61" s="79">
        <f>K62+K78+K89+K104+K101</f>
        <v>125182537.30999997</v>
      </c>
      <c r="L61" s="79">
        <f t="shared" ref="L61:M61" si="15">L62+L78+L89+L104+L101</f>
        <v>81046768.180000007</v>
      </c>
      <c r="M61" s="79">
        <f t="shared" si="15"/>
        <v>81006943.030000001</v>
      </c>
    </row>
    <row r="62" spans="1:17" ht="27.75" customHeight="1" outlineLevel="1" x14ac:dyDescent="0.2">
      <c r="A62" s="27" t="s">
        <v>73</v>
      </c>
      <c r="B62" s="28" t="s">
        <v>490</v>
      </c>
      <c r="C62" s="13"/>
      <c r="D62" s="13" t="s">
        <v>504</v>
      </c>
      <c r="E62" s="15"/>
      <c r="F62" s="15"/>
      <c r="G62" s="15"/>
      <c r="H62" s="15"/>
      <c r="I62" s="15"/>
      <c r="J62" s="15"/>
      <c r="K62" s="81">
        <f>K63+K71+K68+K76</f>
        <v>45238885.499999993</v>
      </c>
      <c r="L62" s="81">
        <f>L63+L71+L68+L76</f>
        <v>31393494</v>
      </c>
      <c r="M62" s="81">
        <f>M63+M71+M68+M76</f>
        <v>31393494</v>
      </c>
    </row>
    <row r="63" spans="1:17" ht="21.75" customHeight="1" outlineLevel="1" x14ac:dyDescent="0.2">
      <c r="A63" s="16" t="s">
        <v>290</v>
      </c>
      <c r="B63" s="31" t="s">
        <v>74</v>
      </c>
      <c r="C63" s="18"/>
      <c r="D63" s="18" t="s">
        <v>75</v>
      </c>
      <c r="E63" s="15"/>
      <c r="F63" s="15"/>
      <c r="G63" s="15"/>
      <c r="H63" s="15"/>
      <c r="I63" s="15"/>
      <c r="J63" s="15"/>
      <c r="K63" s="68">
        <f>K64+K65+K66+K67</f>
        <v>36751466.729999997</v>
      </c>
      <c r="L63" s="68">
        <f t="shared" ref="L63:M63" si="16">L64+L65+L66+L67</f>
        <v>31393494</v>
      </c>
      <c r="M63" s="68">
        <f t="shared" si="16"/>
        <v>31393494</v>
      </c>
    </row>
    <row r="64" spans="1:17" ht="27.75" customHeight="1" outlineLevel="1" x14ac:dyDescent="0.2">
      <c r="A64" s="27"/>
      <c r="B64" s="28" t="s">
        <v>498</v>
      </c>
      <c r="C64" s="13" t="s">
        <v>59</v>
      </c>
      <c r="D64" s="13" t="s">
        <v>31</v>
      </c>
      <c r="E64" s="15"/>
      <c r="F64" s="15"/>
      <c r="G64" s="15"/>
      <c r="H64" s="15"/>
      <c r="I64" s="15"/>
      <c r="J64" s="15"/>
      <c r="K64" s="77">
        <v>13075059.539999999</v>
      </c>
      <c r="L64" s="77">
        <v>10703466</v>
      </c>
      <c r="M64" s="77">
        <v>10703466</v>
      </c>
    </row>
    <row r="65" spans="1:17" ht="27.75" customHeight="1" outlineLevel="1" x14ac:dyDescent="0.2">
      <c r="A65" s="27"/>
      <c r="B65" s="28" t="s">
        <v>114</v>
      </c>
      <c r="C65" s="13" t="s">
        <v>59</v>
      </c>
      <c r="D65" s="13" t="s">
        <v>115</v>
      </c>
      <c r="E65" s="15"/>
      <c r="F65" s="15"/>
      <c r="G65" s="15"/>
      <c r="H65" s="15"/>
      <c r="I65" s="15"/>
      <c r="J65" s="15"/>
      <c r="K65" s="77">
        <v>15520538.32</v>
      </c>
      <c r="L65" s="77">
        <v>13911363</v>
      </c>
      <c r="M65" s="77">
        <v>13911363</v>
      </c>
    </row>
    <row r="66" spans="1:17" ht="27.75" customHeight="1" outlineLevel="1" x14ac:dyDescent="0.2">
      <c r="A66" s="27"/>
      <c r="B66" s="28" t="s">
        <v>116</v>
      </c>
      <c r="C66" s="13" t="s">
        <v>59</v>
      </c>
      <c r="D66" s="13" t="s">
        <v>117</v>
      </c>
      <c r="E66" s="15"/>
      <c r="F66" s="15"/>
      <c r="G66" s="15"/>
      <c r="H66" s="15"/>
      <c r="I66" s="15"/>
      <c r="J66" s="15"/>
      <c r="K66" s="77">
        <v>6590225</v>
      </c>
      <c r="L66" s="77">
        <v>6778665</v>
      </c>
      <c r="M66" s="77">
        <v>6778665</v>
      </c>
    </row>
    <row r="67" spans="1:17" ht="27.75" customHeight="1" outlineLevel="1" x14ac:dyDescent="0.2">
      <c r="A67" s="27"/>
      <c r="B67" s="28" t="s">
        <v>172</v>
      </c>
      <c r="C67" s="13" t="s">
        <v>59</v>
      </c>
      <c r="D67" s="13" t="s">
        <v>173</v>
      </c>
      <c r="E67" s="15"/>
      <c r="F67" s="15"/>
      <c r="G67" s="15"/>
      <c r="H67" s="15"/>
      <c r="I67" s="15"/>
      <c r="J67" s="15"/>
      <c r="K67" s="77">
        <v>1565643.87</v>
      </c>
      <c r="L67" s="77">
        <v>0</v>
      </c>
      <c r="M67" s="77">
        <v>0</v>
      </c>
    </row>
    <row r="68" spans="1:17" ht="43.5" customHeight="1" outlineLevel="1" x14ac:dyDescent="0.2">
      <c r="A68" s="16" t="s">
        <v>289</v>
      </c>
      <c r="B68" s="17" t="s">
        <v>177</v>
      </c>
      <c r="C68" s="13"/>
      <c r="D68" s="18" t="s">
        <v>174</v>
      </c>
      <c r="E68" s="26"/>
      <c r="F68" s="26"/>
      <c r="G68" s="26"/>
      <c r="H68" s="26"/>
      <c r="I68" s="26"/>
      <c r="J68" s="26"/>
      <c r="K68" s="68">
        <f>K69+K70</f>
        <v>3390390</v>
      </c>
      <c r="L68" s="68">
        <f t="shared" ref="L68:M68" si="17">L69+L70</f>
        <v>0</v>
      </c>
      <c r="M68" s="68">
        <f t="shared" si="17"/>
        <v>0</v>
      </c>
    </row>
    <row r="69" spans="1:17" ht="28.5" customHeight="1" outlineLevel="1" x14ac:dyDescent="0.2">
      <c r="A69" s="27"/>
      <c r="B69" s="28" t="s">
        <v>175</v>
      </c>
      <c r="C69" s="13" t="s">
        <v>59</v>
      </c>
      <c r="D69" s="13" t="s">
        <v>176</v>
      </c>
      <c r="E69" s="101"/>
      <c r="F69" s="101"/>
      <c r="G69" s="101"/>
      <c r="H69" s="101"/>
      <c r="I69" s="101"/>
      <c r="J69" s="101"/>
      <c r="K69" s="77">
        <v>3340390</v>
      </c>
      <c r="L69" s="77">
        <v>0</v>
      </c>
      <c r="M69" s="77">
        <v>0</v>
      </c>
    </row>
    <row r="70" spans="1:17" ht="28.5" customHeight="1" outlineLevel="1" x14ac:dyDescent="0.2">
      <c r="A70" s="27"/>
      <c r="B70" s="28" t="s">
        <v>252</v>
      </c>
      <c r="C70" s="13" t="s">
        <v>59</v>
      </c>
      <c r="D70" s="13" t="s">
        <v>450</v>
      </c>
      <c r="E70" s="101"/>
      <c r="F70" s="101"/>
      <c r="G70" s="101"/>
      <c r="H70" s="101"/>
      <c r="I70" s="101"/>
      <c r="J70" s="101"/>
      <c r="K70" s="77">
        <v>50000</v>
      </c>
      <c r="L70" s="77">
        <v>0</v>
      </c>
      <c r="M70" s="77">
        <v>0</v>
      </c>
    </row>
    <row r="71" spans="1:17" ht="31.5" customHeight="1" outlineLevel="1" x14ac:dyDescent="0.2">
      <c r="A71" s="16" t="s">
        <v>291</v>
      </c>
      <c r="B71" s="17" t="s">
        <v>119</v>
      </c>
      <c r="C71" s="18"/>
      <c r="D71" s="18" t="s">
        <v>118</v>
      </c>
      <c r="E71" s="26"/>
      <c r="F71" s="26"/>
      <c r="G71" s="26"/>
      <c r="H71" s="26"/>
      <c r="I71" s="26"/>
      <c r="J71" s="26"/>
      <c r="K71" s="68">
        <f>K74+K75+K72+K73</f>
        <v>4030044.9699999997</v>
      </c>
      <c r="L71" s="68">
        <f t="shared" ref="L71:M71" si="18">L74+L75+L72+L73</f>
        <v>0</v>
      </c>
      <c r="M71" s="68">
        <f t="shared" si="18"/>
        <v>0</v>
      </c>
    </row>
    <row r="72" spans="1:17" ht="31.5" customHeight="1" outlineLevel="1" x14ac:dyDescent="0.2">
      <c r="A72" s="16"/>
      <c r="B72" s="28" t="s">
        <v>407</v>
      </c>
      <c r="C72" s="13" t="s">
        <v>59</v>
      </c>
      <c r="D72" s="13" t="s">
        <v>408</v>
      </c>
      <c r="E72" s="101"/>
      <c r="F72" s="101"/>
      <c r="G72" s="101"/>
      <c r="H72" s="101"/>
      <c r="I72" s="101"/>
      <c r="J72" s="101"/>
      <c r="K72" s="77">
        <v>664612.99</v>
      </c>
      <c r="L72" s="77">
        <v>0</v>
      </c>
      <c r="M72" s="77">
        <v>0</v>
      </c>
      <c r="Q72" s="104"/>
    </row>
    <row r="73" spans="1:17" ht="31.5" customHeight="1" outlineLevel="1" x14ac:dyDescent="0.2">
      <c r="A73" s="16"/>
      <c r="B73" s="28" t="s">
        <v>178</v>
      </c>
      <c r="C73" s="13" t="s">
        <v>57</v>
      </c>
      <c r="D73" s="13" t="s">
        <v>179</v>
      </c>
      <c r="E73" s="101"/>
      <c r="F73" s="101"/>
      <c r="G73" s="101"/>
      <c r="H73" s="101"/>
      <c r="I73" s="101"/>
      <c r="J73" s="101"/>
      <c r="K73" s="77">
        <v>25330.34</v>
      </c>
      <c r="L73" s="77">
        <v>0</v>
      </c>
      <c r="M73" s="77">
        <v>0</v>
      </c>
    </row>
    <row r="74" spans="1:17" ht="31.5" customHeight="1" outlineLevel="1" x14ac:dyDescent="0.2">
      <c r="A74" s="16"/>
      <c r="B74" s="28" t="s">
        <v>178</v>
      </c>
      <c r="C74" s="13" t="s">
        <v>59</v>
      </c>
      <c r="D74" s="13" t="s">
        <v>179</v>
      </c>
      <c r="E74" s="26"/>
      <c r="F74" s="26"/>
      <c r="G74" s="26"/>
      <c r="H74" s="26"/>
      <c r="I74" s="26"/>
      <c r="J74" s="26"/>
      <c r="K74" s="77">
        <v>3160685.63</v>
      </c>
      <c r="L74" s="77">
        <v>0</v>
      </c>
      <c r="M74" s="77">
        <v>0</v>
      </c>
    </row>
    <row r="75" spans="1:17" ht="42.75" customHeight="1" outlineLevel="1" x14ac:dyDescent="0.2">
      <c r="A75" s="16"/>
      <c r="B75" s="28" t="s">
        <v>360</v>
      </c>
      <c r="C75" s="13" t="s">
        <v>59</v>
      </c>
      <c r="D75" s="13" t="s">
        <v>361</v>
      </c>
      <c r="E75" s="26"/>
      <c r="F75" s="26"/>
      <c r="G75" s="26"/>
      <c r="H75" s="26"/>
      <c r="I75" s="26"/>
      <c r="J75" s="26"/>
      <c r="K75" s="77">
        <v>179416.01</v>
      </c>
      <c r="L75" s="77">
        <v>0</v>
      </c>
      <c r="M75" s="77">
        <v>0</v>
      </c>
      <c r="Q75" s="104"/>
    </row>
    <row r="76" spans="1:17" ht="25.5" customHeight="1" outlineLevel="1" x14ac:dyDescent="0.2">
      <c r="A76" s="16" t="s">
        <v>389</v>
      </c>
      <c r="B76" s="17" t="s">
        <v>237</v>
      </c>
      <c r="C76" s="18"/>
      <c r="D76" s="18" t="s">
        <v>235</v>
      </c>
      <c r="E76" s="26"/>
      <c r="F76" s="26"/>
      <c r="G76" s="26"/>
      <c r="H76" s="26"/>
      <c r="I76" s="26"/>
      <c r="J76" s="26"/>
      <c r="K76" s="68">
        <f>K77</f>
        <v>1066983.8</v>
      </c>
      <c r="L76" s="68">
        <f>L77</f>
        <v>0</v>
      </c>
      <c r="M76" s="68">
        <f>M77</f>
        <v>0</v>
      </c>
    </row>
    <row r="77" spans="1:17" ht="18.75" customHeight="1" outlineLevel="1" x14ac:dyDescent="0.2">
      <c r="A77" s="27"/>
      <c r="B77" s="28" t="s">
        <v>219</v>
      </c>
      <c r="C77" s="13" t="s">
        <v>59</v>
      </c>
      <c r="D77" s="13" t="s">
        <v>236</v>
      </c>
      <c r="E77" s="101"/>
      <c r="F77" s="101"/>
      <c r="G77" s="101"/>
      <c r="H77" s="101"/>
      <c r="I77" s="101"/>
      <c r="J77" s="101"/>
      <c r="K77" s="77">
        <v>1066983.8</v>
      </c>
      <c r="L77" s="77">
        <v>0</v>
      </c>
      <c r="M77" s="77">
        <v>0</v>
      </c>
    </row>
    <row r="78" spans="1:17" ht="27.75" customHeight="1" outlineLevel="1" x14ac:dyDescent="0.2">
      <c r="A78" s="27" t="s">
        <v>196</v>
      </c>
      <c r="B78" s="28" t="s">
        <v>44</v>
      </c>
      <c r="C78" s="13"/>
      <c r="D78" s="13" t="s">
        <v>506</v>
      </c>
      <c r="E78" s="101"/>
      <c r="F78" s="101"/>
      <c r="G78" s="101"/>
      <c r="H78" s="101"/>
      <c r="I78" s="101"/>
      <c r="J78" s="101"/>
      <c r="K78" s="81">
        <f>K79+K81+K87+K83+K85</f>
        <v>45025337.359999999</v>
      </c>
      <c r="L78" s="81">
        <f t="shared" ref="L78:M78" si="19">L79+L81+L87+L83+L85</f>
        <v>16508041</v>
      </c>
      <c r="M78" s="81">
        <f t="shared" si="19"/>
        <v>16508041</v>
      </c>
    </row>
    <row r="79" spans="1:17" ht="27.75" customHeight="1" outlineLevel="1" x14ac:dyDescent="0.2">
      <c r="A79" s="16" t="s">
        <v>197</v>
      </c>
      <c r="B79" s="31" t="s">
        <v>76</v>
      </c>
      <c r="C79" s="18"/>
      <c r="D79" s="18" t="s">
        <v>77</v>
      </c>
      <c r="E79" s="101"/>
      <c r="F79" s="101"/>
      <c r="G79" s="101"/>
      <c r="H79" s="101"/>
      <c r="I79" s="101"/>
      <c r="J79" s="101"/>
      <c r="K79" s="68">
        <f>K80</f>
        <v>17435381</v>
      </c>
      <c r="L79" s="68">
        <f>L80</f>
        <v>16508041</v>
      </c>
      <c r="M79" s="68">
        <f>M80</f>
        <v>16508041</v>
      </c>
    </row>
    <row r="80" spans="1:17" ht="27.75" customHeight="1" outlineLevel="1" x14ac:dyDescent="0.2">
      <c r="A80" s="27"/>
      <c r="B80" s="28" t="s">
        <v>26</v>
      </c>
      <c r="C80" s="13" t="s">
        <v>59</v>
      </c>
      <c r="D80" s="13" t="s">
        <v>27</v>
      </c>
      <c r="E80" s="101"/>
      <c r="F80" s="101"/>
      <c r="G80" s="101"/>
      <c r="H80" s="101"/>
      <c r="I80" s="101"/>
      <c r="J80" s="101"/>
      <c r="K80" s="77">
        <v>17435381</v>
      </c>
      <c r="L80" s="77">
        <v>16508041</v>
      </c>
      <c r="M80" s="77">
        <v>16508041</v>
      </c>
    </row>
    <row r="81" spans="1:17" ht="27.75" customHeight="1" outlineLevel="1" x14ac:dyDescent="0.2">
      <c r="A81" s="16" t="s">
        <v>292</v>
      </c>
      <c r="B81" s="17" t="s">
        <v>180</v>
      </c>
      <c r="C81" s="18"/>
      <c r="D81" s="18" t="s">
        <v>181</v>
      </c>
      <c r="E81" s="101"/>
      <c r="F81" s="101"/>
      <c r="G81" s="101"/>
      <c r="H81" s="101"/>
      <c r="I81" s="101"/>
      <c r="J81" s="101"/>
      <c r="K81" s="68">
        <f>K82</f>
        <v>147060</v>
      </c>
      <c r="L81" s="68">
        <f>L82</f>
        <v>0</v>
      </c>
      <c r="M81" s="68">
        <f>M82</f>
        <v>0</v>
      </c>
    </row>
    <row r="82" spans="1:17" ht="27.75" customHeight="1" outlineLevel="1" x14ac:dyDescent="0.2">
      <c r="A82" s="27"/>
      <c r="B82" s="28" t="s">
        <v>238</v>
      </c>
      <c r="C82" s="13" t="s">
        <v>182</v>
      </c>
      <c r="D82" s="13" t="s">
        <v>234</v>
      </c>
      <c r="E82" s="101"/>
      <c r="F82" s="101"/>
      <c r="G82" s="101"/>
      <c r="H82" s="101"/>
      <c r="I82" s="101"/>
      <c r="J82" s="101"/>
      <c r="K82" s="77">
        <v>147060</v>
      </c>
      <c r="L82" s="77">
        <v>0</v>
      </c>
      <c r="M82" s="77">
        <v>0</v>
      </c>
    </row>
    <row r="83" spans="1:17" ht="27.75" customHeight="1" outlineLevel="1" x14ac:dyDescent="0.2">
      <c r="A83" s="16" t="s">
        <v>434</v>
      </c>
      <c r="B83" s="17" t="s">
        <v>438</v>
      </c>
      <c r="C83" s="18"/>
      <c r="D83" s="18" t="s">
        <v>436</v>
      </c>
      <c r="E83" s="26"/>
      <c r="F83" s="26"/>
      <c r="G83" s="26"/>
      <c r="H83" s="26"/>
      <c r="I83" s="26"/>
      <c r="J83" s="26"/>
      <c r="K83" s="68">
        <f>K84</f>
        <v>2499000</v>
      </c>
      <c r="L83" s="68">
        <f t="shared" ref="L83:M85" si="20">L84</f>
        <v>0</v>
      </c>
      <c r="M83" s="68">
        <f t="shared" si="20"/>
        <v>0</v>
      </c>
    </row>
    <row r="84" spans="1:17" ht="27.75" customHeight="1" outlineLevel="1" x14ac:dyDescent="0.2">
      <c r="A84" s="27"/>
      <c r="B84" s="85" t="s">
        <v>437</v>
      </c>
      <c r="C84" s="13" t="s">
        <v>59</v>
      </c>
      <c r="D84" s="13" t="s">
        <v>435</v>
      </c>
      <c r="E84" s="101"/>
      <c r="F84" s="101"/>
      <c r="G84" s="101"/>
      <c r="H84" s="101"/>
      <c r="I84" s="101"/>
      <c r="J84" s="101"/>
      <c r="K84" s="77">
        <v>2499000</v>
      </c>
      <c r="L84" s="77">
        <v>0</v>
      </c>
      <c r="M84" s="77">
        <v>0</v>
      </c>
    </row>
    <row r="85" spans="1:17" ht="27.75" customHeight="1" outlineLevel="1" x14ac:dyDescent="0.2">
      <c r="A85" s="16" t="s">
        <v>451</v>
      </c>
      <c r="B85" s="17" t="s">
        <v>454</v>
      </c>
      <c r="C85" s="18"/>
      <c r="D85" s="18" t="s">
        <v>452</v>
      </c>
      <c r="E85" s="26"/>
      <c r="F85" s="26"/>
      <c r="G85" s="26"/>
      <c r="H85" s="26"/>
      <c r="I85" s="26"/>
      <c r="J85" s="26"/>
      <c r="K85" s="68">
        <f>K86</f>
        <v>919000</v>
      </c>
      <c r="L85" s="68">
        <f t="shared" si="20"/>
        <v>0</v>
      </c>
      <c r="M85" s="68">
        <f t="shared" si="20"/>
        <v>0</v>
      </c>
    </row>
    <row r="86" spans="1:17" ht="27.75" customHeight="1" outlineLevel="1" x14ac:dyDescent="0.2">
      <c r="A86" s="27"/>
      <c r="B86" s="85" t="s">
        <v>188</v>
      </c>
      <c r="C86" s="13" t="s">
        <v>59</v>
      </c>
      <c r="D86" s="13" t="s">
        <v>453</v>
      </c>
      <c r="E86" s="101"/>
      <c r="F86" s="101"/>
      <c r="G86" s="101"/>
      <c r="H86" s="101"/>
      <c r="I86" s="101"/>
      <c r="J86" s="101"/>
      <c r="K86" s="77">
        <v>919000</v>
      </c>
      <c r="L86" s="77">
        <v>0</v>
      </c>
      <c r="M86" s="77">
        <v>0</v>
      </c>
    </row>
    <row r="87" spans="1:17" ht="27.75" customHeight="1" outlineLevel="1" x14ac:dyDescent="0.2">
      <c r="A87" s="16" t="s">
        <v>355</v>
      </c>
      <c r="B87" s="17" t="s">
        <v>362</v>
      </c>
      <c r="C87" s="13"/>
      <c r="D87" s="18" t="s">
        <v>358</v>
      </c>
      <c r="E87" s="26"/>
      <c r="F87" s="26"/>
      <c r="G87" s="26"/>
      <c r="H87" s="26"/>
      <c r="I87" s="26"/>
      <c r="J87" s="26"/>
      <c r="K87" s="68">
        <f>K88</f>
        <v>24024896.359999999</v>
      </c>
      <c r="L87" s="68">
        <f>L88</f>
        <v>0</v>
      </c>
      <c r="M87" s="68">
        <f>M88</f>
        <v>0</v>
      </c>
    </row>
    <row r="88" spans="1:17" ht="27.75" customHeight="1" outlineLevel="1" x14ac:dyDescent="0.25">
      <c r="A88" s="27"/>
      <c r="B88" s="28" t="s">
        <v>356</v>
      </c>
      <c r="C88" s="13" t="s">
        <v>59</v>
      </c>
      <c r="D88" s="13" t="s">
        <v>357</v>
      </c>
      <c r="E88" s="101"/>
      <c r="F88" s="101"/>
      <c r="G88" s="101"/>
      <c r="H88" s="101"/>
      <c r="I88" s="101"/>
      <c r="J88" s="101"/>
      <c r="K88" s="77">
        <v>24024896.359999999</v>
      </c>
      <c r="L88" s="77">
        <v>0</v>
      </c>
      <c r="M88" s="77">
        <v>0</v>
      </c>
      <c r="Q88" s="105"/>
    </row>
    <row r="89" spans="1:17" ht="27.75" customHeight="1" outlineLevel="1" x14ac:dyDescent="0.2">
      <c r="A89" s="27" t="s">
        <v>198</v>
      </c>
      <c r="B89" s="28" t="s">
        <v>32</v>
      </c>
      <c r="C89" s="13"/>
      <c r="D89" s="13" t="s">
        <v>33</v>
      </c>
      <c r="E89" s="15"/>
      <c r="F89" s="15"/>
      <c r="G89" s="15"/>
      <c r="H89" s="15"/>
      <c r="I89" s="15"/>
      <c r="J89" s="15"/>
      <c r="K89" s="64">
        <f>K90+K92+K99+K97</f>
        <v>15107411.49</v>
      </c>
      <c r="L89" s="64">
        <f>L90+L92+L99+L97</f>
        <v>14928139.18</v>
      </c>
      <c r="M89" s="64">
        <f>M90+M92+M99+M97</f>
        <v>14888314.029999999</v>
      </c>
    </row>
    <row r="90" spans="1:17" ht="27.75" customHeight="1" outlineLevel="1" x14ac:dyDescent="0.2">
      <c r="A90" s="16" t="s">
        <v>293</v>
      </c>
      <c r="B90" s="31" t="s">
        <v>78</v>
      </c>
      <c r="C90" s="18"/>
      <c r="D90" s="18" t="s">
        <v>79</v>
      </c>
      <c r="E90" s="15"/>
      <c r="F90" s="15"/>
      <c r="G90" s="15"/>
      <c r="H90" s="15"/>
      <c r="I90" s="15"/>
      <c r="J90" s="15"/>
      <c r="K90" s="82">
        <f>K91</f>
        <v>13452290.460000001</v>
      </c>
      <c r="L90" s="68">
        <f>L91</f>
        <v>14754938.15</v>
      </c>
      <c r="M90" s="68">
        <f>M91</f>
        <v>14715113</v>
      </c>
    </row>
    <row r="91" spans="1:17" ht="27.75" customHeight="1" outlineLevel="1" x14ac:dyDescent="0.2">
      <c r="A91" s="27"/>
      <c r="B91" s="28" t="s">
        <v>500</v>
      </c>
      <c r="C91" s="13" t="s">
        <v>59</v>
      </c>
      <c r="D91" s="13" t="s">
        <v>34</v>
      </c>
      <c r="E91" s="15"/>
      <c r="F91" s="15"/>
      <c r="G91" s="15"/>
      <c r="H91" s="15"/>
      <c r="I91" s="15"/>
      <c r="J91" s="15"/>
      <c r="K91" s="77">
        <v>13452290.460000001</v>
      </c>
      <c r="L91" s="77">
        <v>14754938.15</v>
      </c>
      <c r="M91" s="77">
        <v>14715113</v>
      </c>
    </row>
    <row r="92" spans="1:17" ht="27.75" customHeight="1" outlineLevel="1" x14ac:dyDescent="0.2">
      <c r="A92" s="16" t="s">
        <v>294</v>
      </c>
      <c r="B92" s="17" t="s">
        <v>121</v>
      </c>
      <c r="C92" s="18"/>
      <c r="D92" s="18" t="s">
        <v>122</v>
      </c>
      <c r="E92" s="25"/>
      <c r="F92" s="25"/>
      <c r="G92" s="25"/>
      <c r="H92" s="25"/>
      <c r="I92" s="25"/>
      <c r="J92" s="25"/>
      <c r="K92" s="68">
        <f>K93+K94+K96+K95</f>
        <v>1245401.03</v>
      </c>
      <c r="L92" s="68">
        <f t="shared" ref="L92:M92" si="21">L93+L94+L96+L95</f>
        <v>173201.03</v>
      </c>
      <c r="M92" s="68">
        <f t="shared" si="21"/>
        <v>173201.03</v>
      </c>
    </row>
    <row r="93" spans="1:17" ht="27.75" customHeight="1" outlineLevel="1" x14ac:dyDescent="0.2">
      <c r="A93" s="16"/>
      <c r="B93" s="28" t="s">
        <v>175</v>
      </c>
      <c r="C93" s="13" t="s">
        <v>59</v>
      </c>
      <c r="D93" s="13" t="s">
        <v>184</v>
      </c>
      <c r="E93" s="20"/>
      <c r="F93" s="20"/>
      <c r="G93" s="20"/>
      <c r="H93" s="20"/>
      <c r="I93" s="20"/>
      <c r="J93" s="20"/>
      <c r="K93" s="77">
        <v>142000</v>
      </c>
      <c r="L93" s="77">
        <v>0</v>
      </c>
      <c r="M93" s="77">
        <v>0</v>
      </c>
    </row>
    <row r="94" spans="1:17" ht="27.75" customHeight="1" outlineLevel="1" x14ac:dyDescent="0.2">
      <c r="A94" s="16"/>
      <c r="B94" s="28" t="s">
        <v>183</v>
      </c>
      <c r="C94" s="13" t="s">
        <v>59</v>
      </c>
      <c r="D94" s="13" t="s">
        <v>185</v>
      </c>
      <c r="E94" s="20"/>
      <c r="F94" s="20"/>
      <c r="G94" s="20"/>
      <c r="H94" s="20"/>
      <c r="I94" s="20"/>
      <c r="J94" s="20"/>
      <c r="K94" s="77">
        <v>320000</v>
      </c>
      <c r="L94" s="77">
        <v>0</v>
      </c>
      <c r="M94" s="77">
        <v>0</v>
      </c>
    </row>
    <row r="95" spans="1:17" ht="27.75" customHeight="1" outlineLevel="1" x14ac:dyDescent="0.2">
      <c r="A95" s="16"/>
      <c r="B95" s="28" t="s">
        <v>373</v>
      </c>
      <c r="C95" s="13" t="s">
        <v>59</v>
      </c>
      <c r="D95" s="13" t="s">
        <v>374</v>
      </c>
      <c r="E95" s="20"/>
      <c r="F95" s="20"/>
      <c r="G95" s="20"/>
      <c r="H95" s="20"/>
      <c r="I95" s="20"/>
      <c r="J95" s="20"/>
      <c r="K95" s="77">
        <v>610200</v>
      </c>
      <c r="L95" s="77">
        <v>0</v>
      </c>
      <c r="M95" s="77">
        <v>0</v>
      </c>
    </row>
    <row r="96" spans="1:17" ht="40.5" customHeight="1" outlineLevel="1" x14ac:dyDescent="0.2">
      <c r="A96" s="16"/>
      <c r="B96" s="19" t="s">
        <v>445</v>
      </c>
      <c r="C96" s="13" t="s">
        <v>59</v>
      </c>
      <c r="D96" s="13" t="s">
        <v>359</v>
      </c>
      <c r="E96" s="25"/>
      <c r="F96" s="25"/>
      <c r="G96" s="25"/>
      <c r="H96" s="25"/>
      <c r="I96" s="25"/>
      <c r="J96" s="25"/>
      <c r="K96" s="77">
        <v>173201.03</v>
      </c>
      <c r="L96" s="77">
        <v>173201.03</v>
      </c>
      <c r="M96" s="77">
        <v>173201.03</v>
      </c>
    </row>
    <row r="97" spans="1:13" ht="27.75" customHeight="1" outlineLevel="1" x14ac:dyDescent="0.2">
      <c r="A97" s="16" t="s">
        <v>295</v>
      </c>
      <c r="B97" s="17" t="s">
        <v>120</v>
      </c>
      <c r="C97" s="18"/>
      <c r="D97" s="18" t="s">
        <v>240</v>
      </c>
      <c r="E97" s="25"/>
      <c r="F97" s="25"/>
      <c r="G97" s="25"/>
      <c r="H97" s="25"/>
      <c r="I97" s="25"/>
      <c r="J97" s="25"/>
      <c r="K97" s="68">
        <f>K98</f>
        <v>396000</v>
      </c>
      <c r="L97" s="68">
        <f t="shared" ref="L97:M97" si="22">L98</f>
        <v>0</v>
      </c>
      <c r="M97" s="68">
        <f t="shared" si="22"/>
        <v>0</v>
      </c>
    </row>
    <row r="98" spans="1:13" ht="32.25" customHeight="1" outlineLevel="1" x14ac:dyDescent="0.2">
      <c r="A98" s="27"/>
      <c r="B98" s="28" t="s">
        <v>214</v>
      </c>
      <c r="C98" s="13" t="s">
        <v>59</v>
      </c>
      <c r="D98" s="13" t="s">
        <v>241</v>
      </c>
      <c r="E98" s="20"/>
      <c r="F98" s="20"/>
      <c r="G98" s="20"/>
      <c r="H98" s="20"/>
      <c r="I98" s="20"/>
      <c r="J98" s="20"/>
      <c r="K98" s="77">
        <v>396000</v>
      </c>
      <c r="L98" s="77">
        <v>0</v>
      </c>
      <c r="M98" s="77">
        <v>0</v>
      </c>
    </row>
    <row r="99" spans="1:13" ht="32.25" customHeight="1" outlineLevel="1" x14ac:dyDescent="0.2">
      <c r="A99" s="16" t="s">
        <v>296</v>
      </c>
      <c r="B99" s="17" t="s">
        <v>186</v>
      </c>
      <c r="C99" s="18"/>
      <c r="D99" s="18" t="s">
        <v>187</v>
      </c>
      <c r="E99" s="20"/>
      <c r="F99" s="20"/>
      <c r="G99" s="20"/>
      <c r="H99" s="20"/>
      <c r="I99" s="20"/>
      <c r="J99" s="20"/>
      <c r="K99" s="68">
        <f>K100</f>
        <v>13720</v>
      </c>
      <c r="L99" s="68">
        <f>L100</f>
        <v>0</v>
      </c>
      <c r="M99" s="68">
        <f>M100</f>
        <v>0</v>
      </c>
    </row>
    <row r="100" spans="1:13" ht="27.75" customHeight="1" outlineLevel="1" x14ac:dyDescent="0.2">
      <c r="A100" s="27"/>
      <c r="B100" s="28" t="s">
        <v>382</v>
      </c>
      <c r="C100" s="13" t="s">
        <v>59</v>
      </c>
      <c r="D100" s="13" t="s">
        <v>189</v>
      </c>
      <c r="E100" s="20"/>
      <c r="F100" s="20"/>
      <c r="G100" s="20"/>
      <c r="H100" s="20"/>
      <c r="I100" s="20"/>
      <c r="J100" s="20"/>
      <c r="K100" s="77">
        <v>13720</v>
      </c>
      <c r="L100" s="77">
        <v>0</v>
      </c>
      <c r="M100" s="77">
        <v>0</v>
      </c>
    </row>
    <row r="101" spans="1:13" ht="27.75" customHeight="1" outlineLevel="1" x14ac:dyDescent="0.2">
      <c r="A101" s="27" t="s">
        <v>297</v>
      </c>
      <c r="B101" s="28" t="s">
        <v>190</v>
      </c>
      <c r="C101" s="13"/>
      <c r="D101" s="13" t="s">
        <v>191</v>
      </c>
      <c r="E101" s="20"/>
      <c r="F101" s="20"/>
      <c r="G101" s="20"/>
      <c r="H101" s="20"/>
      <c r="I101" s="20"/>
      <c r="J101" s="20"/>
      <c r="K101" s="64">
        <f>K102</f>
        <v>450000</v>
      </c>
      <c r="L101" s="64">
        <f>L102</f>
        <v>0</v>
      </c>
      <c r="M101" s="64">
        <f>M102</f>
        <v>0</v>
      </c>
    </row>
    <row r="102" spans="1:13" ht="40.5" customHeight="1" outlineLevel="1" x14ac:dyDescent="0.2">
      <c r="A102" s="16" t="s">
        <v>298</v>
      </c>
      <c r="B102" s="17" t="s">
        <v>192</v>
      </c>
      <c r="C102" s="18"/>
      <c r="D102" s="18" t="s">
        <v>193</v>
      </c>
      <c r="E102" s="20"/>
      <c r="F102" s="20"/>
      <c r="G102" s="20"/>
      <c r="H102" s="20"/>
      <c r="I102" s="20"/>
      <c r="J102" s="20"/>
      <c r="K102" s="68">
        <f>K103</f>
        <v>450000</v>
      </c>
      <c r="L102" s="68">
        <f t="shared" ref="L102:M102" si="23">L103</f>
        <v>0</v>
      </c>
      <c r="M102" s="68">
        <f t="shared" si="23"/>
        <v>0</v>
      </c>
    </row>
    <row r="103" spans="1:13" ht="27.75" customHeight="1" outlineLevel="1" x14ac:dyDescent="0.2">
      <c r="A103" s="27"/>
      <c r="B103" s="28" t="s">
        <v>194</v>
      </c>
      <c r="C103" s="13" t="s">
        <v>59</v>
      </c>
      <c r="D103" s="13" t="s">
        <v>195</v>
      </c>
      <c r="E103" s="20"/>
      <c r="F103" s="20"/>
      <c r="G103" s="20"/>
      <c r="H103" s="20"/>
      <c r="I103" s="20"/>
      <c r="J103" s="20"/>
      <c r="K103" s="77">
        <v>450000</v>
      </c>
      <c r="L103" s="77">
        <v>0</v>
      </c>
      <c r="M103" s="77">
        <v>0</v>
      </c>
    </row>
    <row r="104" spans="1:13" ht="34.5" customHeight="1" x14ac:dyDescent="0.2">
      <c r="A104" s="27" t="s">
        <v>319</v>
      </c>
      <c r="B104" s="28" t="s">
        <v>48</v>
      </c>
      <c r="C104" s="13"/>
      <c r="D104" s="13" t="s">
        <v>49</v>
      </c>
      <c r="K104" s="64">
        <f>K105+K108</f>
        <v>19360902.960000001</v>
      </c>
      <c r="L104" s="64">
        <f>L105+L108</f>
        <v>18217094</v>
      </c>
      <c r="M104" s="64">
        <f>M105+M108</f>
        <v>18217094</v>
      </c>
    </row>
    <row r="105" spans="1:13" ht="33.75" customHeight="1" x14ac:dyDescent="0.2">
      <c r="A105" s="16" t="s">
        <v>320</v>
      </c>
      <c r="B105" s="17" t="s">
        <v>80</v>
      </c>
      <c r="C105" s="18"/>
      <c r="D105" s="18" t="s">
        <v>123</v>
      </c>
      <c r="K105" s="68">
        <f>K106+K107</f>
        <v>17280898.960000001</v>
      </c>
      <c r="L105" s="68">
        <f>L106+L107</f>
        <v>16299880</v>
      </c>
      <c r="M105" s="68">
        <f>M106+M107</f>
        <v>16299880</v>
      </c>
    </row>
    <row r="106" spans="1:13" ht="30.75" customHeight="1" x14ac:dyDescent="0.2">
      <c r="A106" s="33"/>
      <c r="B106" s="28" t="s">
        <v>383</v>
      </c>
      <c r="C106" s="13" t="s">
        <v>57</v>
      </c>
      <c r="D106" s="13" t="s">
        <v>37</v>
      </c>
      <c r="K106" s="77">
        <v>3106217.66</v>
      </c>
      <c r="L106" s="77">
        <v>2648167</v>
      </c>
      <c r="M106" s="77">
        <v>2648167</v>
      </c>
    </row>
    <row r="107" spans="1:13" ht="29.25" customHeight="1" x14ac:dyDescent="0.2">
      <c r="A107" s="33"/>
      <c r="B107" s="28" t="s">
        <v>6</v>
      </c>
      <c r="C107" s="13" t="s">
        <v>59</v>
      </c>
      <c r="D107" s="13" t="s">
        <v>38</v>
      </c>
      <c r="K107" s="77">
        <v>14174681.300000001</v>
      </c>
      <c r="L107" s="77">
        <v>13651713</v>
      </c>
      <c r="M107" s="77">
        <v>13651713</v>
      </c>
    </row>
    <row r="108" spans="1:13" ht="24" customHeight="1" x14ac:dyDescent="0.2">
      <c r="A108" s="16" t="s">
        <v>321</v>
      </c>
      <c r="B108" s="17" t="s">
        <v>97</v>
      </c>
      <c r="C108" s="18"/>
      <c r="D108" s="18" t="s">
        <v>98</v>
      </c>
      <c r="K108" s="68">
        <f>K109</f>
        <v>2080004</v>
      </c>
      <c r="L108" s="68">
        <f>L109</f>
        <v>1917214</v>
      </c>
      <c r="M108" s="68">
        <f>M109</f>
        <v>1917214</v>
      </c>
    </row>
    <row r="109" spans="1:13" ht="19.5" customHeight="1" x14ac:dyDescent="0.2">
      <c r="A109" s="33"/>
      <c r="B109" s="28" t="s">
        <v>384</v>
      </c>
      <c r="C109" s="13" t="s">
        <v>59</v>
      </c>
      <c r="D109" s="13" t="s">
        <v>56</v>
      </c>
      <c r="K109" s="77">
        <v>2080004</v>
      </c>
      <c r="L109" s="77">
        <v>1917214</v>
      </c>
      <c r="M109" s="77">
        <v>1917214</v>
      </c>
    </row>
    <row r="110" spans="1:13" ht="35.85" customHeight="1" outlineLevel="1" x14ac:dyDescent="0.2">
      <c r="A110" s="11" t="s">
        <v>149</v>
      </c>
      <c r="B110" s="29" t="s">
        <v>124</v>
      </c>
      <c r="C110" s="14"/>
      <c r="D110" s="14" t="s">
        <v>11</v>
      </c>
      <c r="E110" s="101"/>
      <c r="F110" s="101"/>
      <c r="G110" s="101"/>
      <c r="H110" s="101"/>
      <c r="I110" s="101"/>
      <c r="J110" s="101"/>
      <c r="K110" s="67">
        <f>K111+K121+K141+K157+K154</f>
        <v>524933237.86999995</v>
      </c>
      <c r="L110" s="67">
        <f>L111+L121+L141+L157+L154</f>
        <v>490172281.43000001</v>
      </c>
      <c r="M110" s="67">
        <f>M111+M121+M141+M157+M154</f>
        <v>504298200.44</v>
      </c>
    </row>
    <row r="111" spans="1:13" ht="24" customHeight="1" outlineLevel="1" x14ac:dyDescent="0.2">
      <c r="A111" s="27" t="s">
        <v>81</v>
      </c>
      <c r="B111" s="30" t="s">
        <v>12</v>
      </c>
      <c r="C111" s="13"/>
      <c r="D111" s="13" t="s">
        <v>13</v>
      </c>
      <c r="E111" s="101"/>
      <c r="F111" s="101"/>
      <c r="G111" s="101"/>
      <c r="H111" s="101"/>
      <c r="I111" s="101"/>
      <c r="J111" s="101"/>
      <c r="K111" s="64">
        <f>K112+K115+K117+K119</f>
        <v>112305612.17</v>
      </c>
      <c r="L111" s="64">
        <f>L112+L115+L117+L119</f>
        <v>107577404.15000001</v>
      </c>
      <c r="M111" s="64">
        <f>M112+M115+M117+M119</f>
        <v>111014841</v>
      </c>
    </row>
    <row r="112" spans="1:13" ht="30.75" customHeight="1" outlineLevel="1" x14ac:dyDescent="0.2">
      <c r="A112" s="16" t="s">
        <v>273</v>
      </c>
      <c r="B112" s="31" t="s">
        <v>82</v>
      </c>
      <c r="C112" s="18"/>
      <c r="D112" s="18" t="s">
        <v>83</v>
      </c>
      <c r="E112" s="15"/>
      <c r="F112" s="15"/>
      <c r="G112" s="15"/>
      <c r="H112" s="15"/>
      <c r="I112" s="15"/>
      <c r="J112" s="15"/>
      <c r="K112" s="68">
        <f>K114+K113</f>
        <v>105235136.77000001</v>
      </c>
      <c r="L112" s="68">
        <f>L114+L113</f>
        <v>105089964.15000001</v>
      </c>
      <c r="M112" s="68">
        <f>M114+M113</f>
        <v>108527401</v>
      </c>
    </row>
    <row r="113" spans="1:17" ht="35.85" customHeight="1" outlineLevel="1" x14ac:dyDescent="0.2">
      <c r="A113" s="32"/>
      <c r="B113" s="30" t="s">
        <v>501</v>
      </c>
      <c r="C113" s="13" t="s">
        <v>58</v>
      </c>
      <c r="D113" s="13" t="s">
        <v>15</v>
      </c>
      <c r="E113" s="15"/>
      <c r="F113" s="15"/>
      <c r="G113" s="15"/>
      <c r="H113" s="15"/>
      <c r="I113" s="15"/>
      <c r="J113" s="15"/>
      <c r="K113" s="77">
        <v>49344422.770000003</v>
      </c>
      <c r="L113" s="77">
        <v>45799428.149999999</v>
      </c>
      <c r="M113" s="77">
        <v>45783418</v>
      </c>
    </row>
    <row r="114" spans="1:17" ht="45.75" customHeight="1" outlineLevel="1" x14ac:dyDescent="0.2">
      <c r="A114" s="32"/>
      <c r="B114" s="30" t="s">
        <v>1</v>
      </c>
      <c r="C114" s="13" t="s">
        <v>58</v>
      </c>
      <c r="D114" s="13" t="s">
        <v>14</v>
      </c>
      <c r="E114" s="15"/>
      <c r="F114" s="15"/>
      <c r="G114" s="15"/>
      <c r="H114" s="15"/>
      <c r="I114" s="15"/>
      <c r="J114" s="15"/>
      <c r="K114" s="77">
        <v>55890714</v>
      </c>
      <c r="L114" s="77">
        <v>59290536</v>
      </c>
      <c r="M114" s="77">
        <v>62743983</v>
      </c>
    </row>
    <row r="115" spans="1:17" ht="30" customHeight="1" outlineLevel="1" x14ac:dyDescent="0.2">
      <c r="A115" s="16" t="s">
        <v>322</v>
      </c>
      <c r="B115" s="31" t="s">
        <v>84</v>
      </c>
      <c r="C115" s="18"/>
      <c r="D115" s="18" t="s">
        <v>85</v>
      </c>
      <c r="E115" s="15"/>
      <c r="F115" s="15"/>
      <c r="G115" s="15"/>
      <c r="H115" s="15"/>
      <c r="I115" s="15"/>
      <c r="J115" s="15"/>
      <c r="K115" s="68">
        <f>K116</f>
        <v>3702632.08</v>
      </c>
      <c r="L115" s="68">
        <f>L116</f>
        <v>2487440</v>
      </c>
      <c r="M115" s="68">
        <f>M116</f>
        <v>2487440</v>
      </c>
    </row>
    <row r="116" spans="1:17" ht="24" customHeight="1" outlineLevel="1" x14ac:dyDescent="0.2">
      <c r="A116" s="32"/>
      <c r="B116" s="30" t="s">
        <v>47</v>
      </c>
      <c r="C116" s="13" t="s">
        <v>58</v>
      </c>
      <c r="D116" s="13" t="s">
        <v>17</v>
      </c>
      <c r="E116" s="15"/>
      <c r="F116" s="15"/>
      <c r="G116" s="15"/>
      <c r="H116" s="15"/>
      <c r="I116" s="15"/>
      <c r="J116" s="15"/>
      <c r="K116" s="77">
        <v>3702632.08</v>
      </c>
      <c r="L116" s="77">
        <v>2487440</v>
      </c>
      <c r="M116" s="77">
        <v>2487440</v>
      </c>
    </row>
    <row r="117" spans="1:17" ht="29.25" customHeight="1" outlineLevel="1" x14ac:dyDescent="0.2">
      <c r="A117" s="34" t="s">
        <v>324</v>
      </c>
      <c r="B117" s="31" t="s">
        <v>126</v>
      </c>
      <c r="C117" s="18"/>
      <c r="D117" s="18" t="s">
        <v>125</v>
      </c>
      <c r="E117" s="26"/>
      <c r="F117" s="26"/>
      <c r="G117" s="26"/>
      <c r="H117" s="26"/>
      <c r="I117" s="26"/>
      <c r="J117" s="26"/>
      <c r="K117" s="68">
        <f>K118</f>
        <v>1972663.5</v>
      </c>
      <c r="L117" s="68">
        <f t="shared" ref="L117:M117" si="24">L118</f>
        <v>0</v>
      </c>
      <c r="M117" s="68">
        <f t="shared" si="24"/>
        <v>0</v>
      </c>
    </row>
    <row r="118" spans="1:17" ht="29.25" customHeight="1" outlineLevel="1" x14ac:dyDescent="0.2">
      <c r="A118" s="34"/>
      <c r="B118" s="28" t="s">
        <v>199</v>
      </c>
      <c r="C118" s="13" t="s">
        <v>58</v>
      </c>
      <c r="D118" s="13" t="s">
        <v>200</v>
      </c>
      <c r="E118" s="26"/>
      <c r="F118" s="26"/>
      <c r="G118" s="26"/>
      <c r="H118" s="26"/>
      <c r="I118" s="26"/>
      <c r="J118" s="26"/>
      <c r="K118" s="77">
        <v>1972663.5</v>
      </c>
      <c r="L118" s="77">
        <v>0</v>
      </c>
      <c r="M118" s="77">
        <v>0</v>
      </c>
    </row>
    <row r="119" spans="1:17" ht="34.5" customHeight="1" outlineLevel="1" x14ac:dyDescent="0.2">
      <c r="A119" s="34" t="s">
        <v>326</v>
      </c>
      <c r="B119" s="31" t="s">
        <v>201</v>
      </c>
      <c r="C119" s="18"/>
      <c r="D119" s="18" t="s">
        <v>202</v>
      </c>
      <c r="E119" s="15"/>
      <c r="F119" s="15"/>
      <c r="G119" s="15"/>
      <c r="H119" s="15"/>
      <c r="I119" s="15"/>
      <c r="J119" s="15"/>
      <c r="K119" s="68">
        <f>K120</f>
        <v>1395179.82</v>
      </c>
      <c r="L119" s="68">
        <f>L120</f>
        <v>0</v>
      </c>
      <c r="M119" s="68">
        <f>M120</f>
        <v>0</v>
      </c>
    </row>
    <row r="120" spans="1:17" ht="26.25" customHeight="1" outlineLevel="1" x14ac:dyDescent="0.2">
      <c r="A120" s="32"/>
      <c r="B120" s="30" t="s">
        <v>188</v>
      </c>
      <c r="C120" s="13" t="s">
        <v>58</v>
      </c>
      <c r="D120" s="13" t="s">
        <v>203</v>
      </c>
      <c r="E120" s="15"/>
      <c r="F120" s="15"/>
      <c r="G120" s="15"/>
      <c r="H120" s="15"/>
      <c r="I120" s="15"/>
      <c r="J120" s="15"/>
      <c r="K120" s="77">
        <v>1395179.82</v>
      </c>
      <c r="L120" s="77">
        <v>0</v>
      </c>
      <c r="M120" s="77">
        <v>0</v>
      </c>
    </row>
    <row r="121" spans="1:17" ht="18.75" customHeight="1" outlineLevel="1" x14ac:dyDescent="0.2">
      <c r="A121" s="27" t="s">
        <v>274</v>
      </c>
      <c r="B121" s="30" t="s">
        <v>18</v>
      </c>
      <c r="C121" s="13"/>
      <c r="D121" s="13" t="s">
        <v>503</v>
      </c>
      <c r="E121" s="15"/>
      <c r="F121" s="15"/>
      <c r="G121" s="15"/>
      <c r="H121" s="15"/>
      <c r="I121" s="15"/>
      <c r="J121" s="15"/>
      <c r="K121" s="64">
        <f>K126+K131+K135+K139+K122+K124</f>
        <v>351930257.63999993</v>
      </c>
      <c r="L121" s="64">
        <f>L126+L131+L135+L139+L122+L124</f>
        <v>328400299.48000002</v>
      </c>
      <c r="M121" s="64">
        <f>M126+M131+M135+M139+M122+M124</f>
        <v>338946427.63999999</v>
      </c>
    </row>
    <row r="122" spans="1:17" ht="33" customHeight="1" outlineLevel="1" x14ac:dyDescent="0.2">
      <c r="A122" s="34" t="s">
        <v>275</v>
      </c>
      <c r="B122" s="31" t="s">
        <v>231</v>
      </c>
      <c r="C122" s="18"/>
      <c r="D122" s="18" t="s">
        <v>232</v>
      </c>
      <c r="E122" s="35"/>
      <c r="F122" s="26"/>
      <c r="G122" s="26"/>
      <c r="H122" s="26"/>
      <c r="I122" s="26"/>
      <c r="J122" s="26"/>
      <c r="K122" s="36">
        <f>K123</f>
        <v>1606800</v>
      </c>
      <c r="L122" s="36">
        <f>L123</f>
        <v>1470000</v>
      </c>
      <c r="M122" s="36">
        <f>M123</f>
        <v>0</v>
      </c>
    </row>
    <row r="123" spans="1:17" ht="33" customHeight="1" outlineLevel="1" x14ac:dyDescent="0.2">
      <c r="A123" s="32"/>
      <c r="B123" s="30" t="s">
        <v>129</v>
      </c>
      <c r="C123" s="13" t="s">
        <v>58</v>
      </c>
      <c r="D123" s="13" t="s">
        <v>233</v>
      </c>
      <c r="E123" s="37"/>
      <c r="F123" s="15"/>
      <c r="G123" s="15"/>
      <c r="H123" s="15"/>
      <c r="I123" s="15"/>
      <c r="J123" s="15"/>
      <c r="K123" s="93">
        <v>1606800</v>
      </c>
      <c r="L123" s="93">
        <v>1470000</v>
      </c>
      <c r="M123" s="93">
        <v>0</v>
      </c>
      <c r="Q123" s="104"/>
    </row>
    <row r="124" spans="1:17" ht="33" customHeight="1" outlineLevel="1" x14ac:dyDescent="0.2">
      <c r="A124" s="34" t="s">
        <v>323</v>
      </c>
      <c r="B124" s="31" t="s">
        <v>390</v>
      </c>
      <c r="C124" s="18"/>
      <c r="D124" s="18" t="s">
        <v>391</v>
      </c>
      <c r="E124" s="35"/>
      <c r="F124" s="26"/>
      <c r="G124" s="26"/>
      <c r="H124" s="26"/>
      <c r="I124" s="26"/>
      <c r="J124" s="26"/>
      <c r="K124" s="83">
        <f>K125</f>
        <v>1963460.4</v>
      </c>
      <c r="L124" s="83">
        <f t="shared" ref="L124:M124" si="25">L125</f>
        <v>2537142.48</v>
      </c>
      <c r="M124" s="83">
        <f t="shared" si="25"/>
        <v>3382856.64</v>
      </c>
    </row>
    <row r="125" spans="1:17" ht="50.25" customHeight="1" outlineLevel="1" x14ac:dyDescent="0.25">
      <c r="A125" s="32"/>
      <c r="B125" s="30" t="s">
        <v>371</v>
      </c>
      <c r="C125" s="13" t="s">
        <v>58</v>
      </c>
      <c r="D125" s="13" t="s">
        <v>372</v>
      </c>
      <c r="E125" s="20"/>
      <c r="F125" s="15"/>
      <c r="G125" s="15"/>
      <c r="H125" s="15"/>
      <c r="I125" s="15"/>
      <c r="J125" s="15"/>
      <c r="K125" s="75">
        <v>1963460.4</v>
      </c>
      <c r="L125" s="75">
        <v>2537142.48</v>
      </c>
      <c r="M125" s="75">
        <v>3382856.64</v>
      </c>
      <c r="Q125" s="105"/>
    </row>
    <row r="126" spans="1:17" ht="35.85" customHeight="1" outlineLevel="1" x14ac:dyDescent="0.2">
      <c r="A126" s="16" t="s">
        <v>325</v>
      </c>
      <c r="B126" s="31" t="s">
        <v>86</v>
      </c>
      <c r="C126" s="18"/>
      <c r="D126" s="18" t="s">
        <v>87</v>
      </c>
      <c r="E126" s="15"/>
      <c r="F126" s="15"/>
      <c r="G126" s="15"/>
      <c r="H126" s="15"/>
      <c r="I126" s="15"/>
      <c r="J126" s="15"/>
      <c r="K126" s="68">
        <f>K129+K130+K128+K127</f>
        <v>302984083.82999998</v>
      </c>
      <c r="L126" s="68">
        <f t="shared" ref="L126:M126" si="26">L129+L130+L128+L127</f>
        <v>299356437</v>
      </c>
      <c r="M126" s="68">
        <f t="shared" si="26"/>
        <v>310873651</v>
      </c>
    </row>
    <row r="127" spans="1:17" ht="59.25" customHeight="1" outlineLevel="1" x14ac:dyDescent="0.2">
      <c r="A127" s="27"/>
      <c r="B127" s="30" t="s">
        <v>494</v>
      </c>
      <c r="C127" s="13"/>
      <c r="D127" s="13" t="s">
        <v>493</v>
      </c>
      <c r="E127" s="101"/>
      <c r="F127" s="101"/>
      <c r="G127" s="101"/>
      <c r="H127" s="101"/>
      <c r="I127" s="101"/>
      <c r="J127" s="101"/>
      <c r="K127" s="77">
        <v>234360</v>
      </c>
      <c r="L127" s="77">
        <v>0</v>
      </c>
      <c r="M127" s="77">
        <v>0</v>
      </c>
      <c r="Q127" s="104"/>
    </row>
    <row r="128" spans="1:17" ht="42" customHeight="1" outlineLevel="1" x14ac:dyDescent="0.2">
      <c r="A128" s="16"/>
      <c r="B128" s="30" t="s">
        <v>165</v>
      </c>
      <c r="C128" s="13" t="s">
        <v>58</v>
      </c>
      <c r="D128" s="13" t="s">
        <v>166</v>
      </c>
      <c r="E128" s="101"/>
      <c r="F128" s="101"/>
      <c r="G128" s="101"/>
      <c r="H128" s="101"/>
      <c r="I128" s="101"/>
      <c r="J128" s="101"/>
      <c r="K128" s="77">
        <v>26364780</v>
      </c>
      <c r="L128" s="77">
        <v>17784000</v>
      </c>
      <c r="M128" s="77">
        <v>17784000</v>
      </c>
      <c r="Q128" s="104"/>
    </row>
    <row r="129" spans="1:17" ht="35.85" customHeight="1" outlineLevel="1" x14ac:dyDescent="0.2">
      <c r="A129" s="32"/>
      <c r="B129" s="30" t="s">
        <v>502</v>
      </c>
      <c r="C129" s="13" t="s">
        <v>58</v>
      </c>
      <c r="D129" s="13" t="s">
        <v>19</v>
      </c>
      <c r="E129" s="15"/>
      <c r="F129" s="15"/>
      <c r="G129" s="15"/>
      <c r="H129" s="15"/>
      <c r="I129" s="15"/>
      <c r="J129" s="15"/>
      <c r="K129" s="77">
        <v>95472952.829999998</v>
      </c>
      <c r="L129" s="77">
        <v>89304461</v>
      </c>
      <c r="M129" s="77">
        <v>89304461</v>
      </c>
    </row>
    <row r="130" spans="1:17" ht="57.75" customHeight="1" outlineLevel="1" x14ac:dyDescent="0.2">
      <c r="A130" s="32"/>
      <c r="B130" s="30" t="s">
        <v>385</v>
      </c>
      <c r="C130" s="13" t="s">
        <v>58</v>
      </c>
      <c r="D130" s="13" t="s">
        <v>20</v>
      </c>
      <c r="E130" s="15"/>
      <c r="F130" s="15"/>
      <c r="G130" s="15"/>
      <c r="H130" s="15"/>
      <c r="I130" s="15"/>
      <c r="J130" s="15"/>
      <c r="K130" s="77">
        <v>180911991</v>
      </c>
      <c r="L130" s="77">
        <v>192267976</v>
      </c>
      <c r="M130" s="77">
        <v>203785190</v>
      </c>
    </row>
    <row r="131" spans="1:17" ht="33.75" customHeight="1" outlineLevel="1" x14ac:dyDescent="0.2">
      <c r="A131" s="16" t="s">
        <v>392</v>
      </c>
      <c r="B131" s="31" t="s">
        <v>88</v>
      </c>
      <c r="C131" s="18"/>
      <c r="D131" s="18" t="s">
        <v>89</v>
      </c>
      <c r="E131" s="15"/>
      <c r="F131" s="15"/>
      <c r="G131" s="15"/>
      <c r="H131" s="15"/>
      <c r="I131" s="15"/>
      <c r="J131" s="15"/>
      <c r="K131" s="68">
        <f>K132+K134+K133</f>
        <v>25737378.399999999</v>
      </c>
      <c r="L131" s="68">
        <f t="shared" ref="L131" si="27">L132+L134+L133</f>
        <v>25036720</v>
      </c>
      <c r="M131" s="68">
        <f>M132+M134+M133</f>
        <v>24689920</v>
      </c>
    </row>
    <row r="132" spans="1:17" ht="23.85" customHeight="1" outlineLevel="1" x14ac:dyDescent="0.2">
      <c r="A132" s="32"/>
      <c r="B132" s="30" t="s">
        <v>16</v>
      </c>
      <c r="C132" s="13" t="s">
        <v>58</v>
      </c>
      <c r="D132" s="13" t="s">
        <v>45</v>
      </c>
      <c r="E132" s="15"/>
      <c r="F132" s="15"/>
      <c r="G132" s="15"/>
      <c r="H132" s="15"/>
      <c r="I132" s="15"/>
      <c r="J132" s="15"/>
      <c r="K132" s="77">
        <v>2813558.4</v>
      </c>
      <c r="L132" s="77">
        <v>1586920</v>
      </c>
      <c r="M132" s="77">
        <v>1586920</v>
      </c>
    </row>
    <row r="133" spans="1:17" ht="35.25" customHeight="1" outlineLevel="1" x14ac:dyDescent="0.2">
      <c r="A133" s="32"/>
      <c r="B133" s="28" t="s">
        <v>204</v>
      </c>
      <c r="C133" s="13" t="s">
        <v>58</v>
      </c>
      <c r="D133" s="13" t="s">
        <v>205</v>
      </c>
      <c r="E133" s="15"/>
      <c r="F133" s="15"/>
      <c r="G133" s="15"/>
      <c r="H133" s="15"/>
      <c r="I133" s="15"/>
      <c r="J133" s="15"/>
      <c r="K133" s="77">
        <v>6364120</v>
      </c>
      <c r="L133" s="77">
        <v>6890100</v>
      </c>
      <c r="M133" s="77">
        <v>6890100</v>
      </c>
      <c r="Q133" s="104"/>
    </row>
    <row r="134" spans="1:17" ht="56.25" customHeight="1" outlineLevel="1" x14ac:dyDescent="0.2">
      <c r="A134" s="32"/>
      <c r="B134" s="30" t="s">
        <v>386</v>
      </c>
      <c r="C134" s="13" t="s">
        <v>58</v>
      </c>
      <c r="D134" s="13" t="s">
        <v>286</v>
      </c>
      <c r="E134" s="15"/>
      <c r="F134" s="15"/>
      <c r="G134" s="15"/>
      <c r="H134" s="15"/>
      <c r="I134" s="15"/>
      <c r="J134" s="15"/>
      <c r="K134" s="77">
        <v>16559700</v>
      </c>
      <c r="L134" s="77">
        <v>16559700</v>
      </c>
      <c r="M134" s="77">
        <v>16212900</v>
      </c>
    </row>
    <row r="135" spans="1:17" ht="27.75" customHeight="1" outlineLevel="1" x14ac:dyDescent="0.2">
      <c r="A135" s="16" t="s">
        <v>327</v>
      </c>
      <c r="B135" s="31" t="s">
        <v>127</v>
      </c>
      <c r="C135" s="18"/>
      <c r="D135" s="18" t="s">
        <v>128</v>
      </c>
      <c r="E135" s="9" t="e">
        <f>#REF!+#REF!+#REF!+#REF!</f>
        <v>#REF!</v>
      </c>
      <c r="F135" s="15"/>
      <c r="G135" s="15"/>
      <c r="H135" s="15"/>
      <c r="I135" s="15"/>
      <c r="J135" s="15"/>
      <c r="K135" s="8">
        <f>K136+K137+K138</f>
        <v>18978186.079999998</v>
      </c>
      <c r="L135" s="8">
        <f t="shared" ref="L135:M135" si="28">L136+L137+L138</f>
        <v>0</v>
      </c>
      <c r="M135" s="8">
        <f t="shared" si="28"/>
        <v>0</v>
      </c>
    </row>
    <row r="136" spans="1:17" ht="27.75" customHeight="1" outlineLevel="1" x14ac:dyDescent="0.2">
      <c r="A136" s="16"/>
      <c r="B136" s="28" t="s">
        <v>252</v>
      </c>
      <c r="C136" s="13" t="s">
        <v>58</v>
      </c>
      <c r="D136" s="13" t="s">
        <v>455</v>
      </c>
      <c r="E136" s="9"/>
      <c r="F136" s="101"/>
      <c r="G136" s="101"/>
      <c r="H136" s="101"/>
      <c r="I136" s="101"/>
      <c r="J136" s="101"/>
      <c r="K136" s="94">
        <v>60000</v>
      </c>
      <c r="L136" s="94">
        <v>0</v>
      </c>
      <c r="M136" s="94">
        <v>0</v>
      </c>
    </row>
    <row r="137" spans="1:17" ht="27.75" customHeight="1" outlineLevel="1" x14ac:dyDescent="0.2">
      <c r="A137" s="16"/>
      <c r="B137" s="28" t="s">
        <v>206</v>
      </c>
      <c r="C137" s="13" t="s">
        <v>58</v>
      </c>
      <c r="D137" s="13" t="s">
        <v>207</v>
      </c>
      <c r="E137" s="9"/>
      <c r="F137" s="101"/>
      <c r="G137" s="101"/>
      <c r="H137" s="101"/>
      <c r="I137" s="101"/>
      <c r="J137" s="101"/>
      <c r="K137" s="94">
        <v>17615156.309999999</v>
      </c>
      <c r="L137" s="94">
        <v>0</v>
      </c>
      <c r="M137" s="94">
        <v>0</v>
      </c>
    </row>
    <row r="138" spans="1:17" ht="27.75" customHeight="1" outlineLevel="1" x14ac:dyDescent="0.25">
      <c r="A138" s="16"/>
      <c r="B138" s="28" t="s">
        <v>428</v>
      </c>
      <c r="C138" s="13" t="s">
        <v>58</v>
      </c>
      <c r="D138" s="13" t="s">
        <v>429</v>
      </c>
      <c r="E138" s="35"/>
      <c r="F138" s="15"/>
      <c r="G138" s="15"/>
      <c r="H138" s="15"/>
      <c r="I138" s="15"/>
      <c r="J138" s="15"/>
      <c r="K138" s="76">
        <v>1303029.77</v>
      </c>
      <c r="L138" s="76">
        <v>0</v>
      </c>
      <c r="M138" s="76">
        <v>0</v>
      </c>
      <c r="Q138" s="105"/>
    </row>
    <row r="139" spans="1:17" ht="30" customHeight="1" outlineLevel="1" x14ac:dyDescent="0.2">
      <c r="A139" s="16" t="s">
        <v>328</v>
      </c>
      <c r="B139" s="31" t="s">
        <v>208</v>
      </c>
      <c r="C139" s="18"/>
      <c r="D139" s="18" t="s">
        <v>209</v>
      </c>
      <c r="E139" s="37"/>
      <c r="F139" s="15"/>
      <c r="G139" s="15"/>
      <c r="H139" s="15"/>
      <c r="I139" s="15"/>
      <c r="J139" s="15"/>
      <c r="K139" s="36">
        <f>K140</f>
        <v>660348.93000000005</v>
      </c>
      <c r="L139" s="36">
        <f>L140</f>
        <v>0</v>
      </c>
      <c r="M139" s="36">
        <f>M140</f>
        <v>0</v>
      </c>
    </row>
    <row r="140" spans="1:17" ht="23.25" customHeight="1" outlineLevel="1" x14ac:dyDescent="0.2">
      <c r="A140" s="16"/>
      <c r="B140" s="30" t="s">
        <v>188</v>
      </c>
      <c r="C140" s="13" t="s">
        <v>58</v>
      </c>
      <c r="D140" s="13" t="s">
        <v>210</v>
      </c>
      <c r="E140" s="37"/>
      <c r="F140" s="15"/>
      <c r="G140" s="15"/>
      <c r="H140" s="15"/>
      <c r="I140" s="15"/>
      <c r="J140" s="15"/>
      <c r="K140" s="93">
        <v>660348.93000000005</v>
      </c>
      <c r="L140" s="93">
        <v>0</v>
      </c>
      <c r="M140" s="93">
        <v>0</v>
      </c>
    </row>
    <row r="141" spans="1:17" ht="35.85" customHeight="1" outlineLevel="1" x14ac:dyDescent="0.2">
      <c r="A141" s="27" t="s">
        <v>276</v>
      </c>
      <c r="B141" s="30" t="s">
        <v>21</v>
      </c>
      <c r="C141" s="13"/>
      <c r="D141" s="13" t="s">
        <v>22</v>
      </c>
      <c r="E141" s="15"/>
      <c r="F141" s="15"/>
      <c r="G141" s="15"/>
      <c r="H141" s="15"/>
      <c r="I141" s="15"/>
      <c r="J141" s="15"/>
      <c r="K141" s="64">
        <f>K142+K145+K148+K150+K152</f>
        <v>36524602.709999993</v>
      </c>
      <c r="L141" s="64">
        <f t="shared" ref="L141:M141" si="29">L142+L145+L148+L150+L152</f>
        <v>32898969.800000001</v>
      </c>
      <c r="M141" s="64">
        <f t="shared" si="29"/>
        <v>32898969.800000001</v>
      </c>
    </row>
    <row r="142" spans="1:17" ht="35.85" customHeight="1" outlineLevel="1" x14ac:dyDescent="0.2">
      <c r="A142" s="16" t="s">
        <v>329</v>
      </c>
      <c r="B142" s="31" t="s">
        <v>90</v>
      </c>
      <c r="C142" s="18"/>
      <c r="D142" s="18" t="s">
        <v>91</v>
      </c>
      <c r="E142" s="15"/>
      <c r="F142" s="15"/>
      <c r="G142" s="15"/>
      <c r="H142" s="15"/>
      <c r="I142" s="15"/>
      <c r="J142" s="15"/>
      <c r="K142" s="68">
        <f>K143+K144</f>
        <v>31763888.969999999</v>
      </c>
      <c r="L142" s="68">
        <f>L143+L144</f>
        <v>28630943</v>
      </c>
      <c r="M142" s="68">
        <f>M143+M144</f>
        <v>28630943</v>
      </c>
    </row>
    <row r="143" spans="1:17" ht="35.85" customHeight="1" outlineLevel="1" x14ac:dyDescent="0.2">
      <c r="A143" s="32"/>
      <c r="B143" s="30" t="s">
        <v>23</v>
      </c>
      <c r="C143" s="13" t="s">
        <v>58</v>
      </c>
      <c r="D143" s="13" t="s">
        <v>24</v>
      </c>
      <c r="E143" s="15"/>
      <c r="F143" s="15"/>
      <c r="G143" s="15"/>
      <c r="H143" s="15"/>
      <c r="I143" s="15"/>
      <c r="J143" s="15"/>
      <c r="K143" s="77">
        <v>30454783.969999999</v>
      </c>
      <c r="L143" s="77">
        <v>27321838</v>
      </c>
      <c r="M143" s="77">
        <v>27321838</v>
      </c>
    </row>
    <row r="144" spans="1:17" ht="23.25" customHeight="1" outlineLevel="1" x14ac:dyDescent="0.2">
      <c r="A144" s="32"/>
      <c r="B144" s="30" t="s">
        <v>287</v>
      </c>
      <c r="C144" s="13" t="s">
        <v>58</v>
      </c>
      <c r="D144" s="13" t="s">
        <v>288</v>
      </c>
      <c r="E144" s="15"/>
      <c r="F144" s="15"/>
      <c r="G144" s="15"/>
      <c r="H144" s="15"/>
      <c r="I144" s="15"/>
      <c r="J144" s="15"/>
      <c r="K144" s="77">
        <v>1309105</v>
      </c>
      <c r="L144" s="77">
        <v>1309105</v>
      </c>
      <c r="M144" s="77">
        <v>1309105</v>
      </c>
    </row>
    <row r="145" spans="1:13" ht="35.85" customHeight="1" outlineLevel="1" x14ac:dyDescent="0.2">
      <c r="A145" s="16" t="s">
        <v>330</v>
      </c>
      <c r="B145" s="31" t="s">
        <v>92</v>
      </c>
      <c r="C145" s="18"/>
      <c r="D145" s="18" t="s">
        <v>93</v>
      </c>
      <c r="E145" s="15"/>
      <c r="F145" s="15"/>
      <c r="G145" s="15"/>
      <c r="H145" s="15"/>
      <c r="I145" s="15"/>
      <c r="J145" s="15"/>
      <c r="K145" s="68">
        <f>K147+K146</f>
        <v>4510908.12</v>
      </c>
      <c r="L145" s="68">
        <f>L147+L146</f>
        <v>4268026.8</v>
      </c>
      <c r="M145" s="68">
        <f>M147+M146</f>
        <v>4268026.8</v>
      </c>
    </row>
    <row r="146" spans="1:13" ht="35.85" customHeight="1" outlineLevel="1" x14ac:dyDescent="0.2">
      <c r="A146" s="16"/>
      <c r="B146" s="28" t="s">
        <v>499</v>
      </c>
      <c r="C146" s="13" t="s">
        <v>58</v>
      </c>
      <c r="D146" s="13" t="s">
        <v>211</v>
      </c>
      <c r="E146" s="15"/>
      <c r="F146" s="15"/>
      <c r="G146" s="15"/>
      <c r="H146" s="15"/>
      <c r="I146" s="15"/>
      <c r="J146" s="15"/>
      <c r="K146" s="77">
        <v>1269938.1200000001</v>
      </c>
      <c r="L146" s="77">
        <v>0</v>
      </c>
      <c r="M146" s="77">
        <v>0</v>
      </c>
    </row>
    <row r="147" spans="1:13" ht="35.85" customHeight="1" outlineLevel="1" x14ac:dyDescent="0.2">
      <c r="A147" s="32"/>
      <c r="B147" s="30" t="s">
        <v>239</v>
      </c>
      <c r="C147" s="13" t="s">
        <v>58</v>
      </c>
      <c r="D147" s="13" t="s">
        <v>28</v>
      </c>
      <c r="E147" s="15"/>
      <c r="F147" s="15"/>
      <c r="G147" s="15"/>
      <c r="H147" s="15"/>
      <c r="I147" s="15"/>
      <c r="J147" s="15"/>
      <c r="K147" s="77">
        <v>3240970</v>
      </c>
      <c r="L147" s="77">
        <v>4268026.8</v>
      </c>
      <c r="M147" s="77">
        <v>4268026.8</v>
      </c>
    </row>
    <row r="148" spans="1:13" ht="35.85" customHeight="1" outlineLevel="1" x14ac:dyDescent="0.2">
      <c r="A148" s="34" t="s">
        <v>331</v>
      </c>
      <c r="B148" s="31" t="s">
        <v>212</v>
      </c>
      <c r="C148" s="18"/>
      <c r="D148" s="18" t="s">
        <v>213</v>
      </c>
      <c r="E148" s="15"/>
      <c r="F148" s="15"/>
      <c r="G148" s="15"/>
      <c r="H148" s="15"/>
      <c r="I148" s="15"/>
      <c r="J148" s="15"/>
      <c r="K148" s="64">
        <f>K149</f>
        <v>60000</v>
      </c>
      <c r="L148" s="64">
        <f>L149</f>
        <v>0</v>
      </c>
      <c r="M148" s="64">
        <f>M149</f>
        <v>0</v>
      </c>
    </row>
    <row r="149" spans="1:13" ht="35.85" customHeight="1" outlineLevel="1" x14ac:dyDescent="0.2">
      <c r="A149" s="32"/>
      <c r="B149" s="28" t="s">
        <v>214</v>
      </c>
      <c r="C149" s="13" t="s">
        <v>58</v>
      </c>
      <c r="D149" s="13" t="s">
        <v>215</v>
      </c>
      <c r="E149" s="15"/>
      <c r="F149" s="15"/>
      <c r="G149" s="15"/>
      <c r="H149" s="15"/>
      <c r="I149" s="15"/>
      <c r="J149" s="15"/>
      <c r="K149" s="77">
        <v>60000</v>
      </c>
      <c r="L149" s="77">
        <v>0</v>
      </c>
      <c r="M149" s="77">
        <v>0</v>
      </c>
    </row>
    <row r="150" spans="1:13" ht="35.85" customHeight="1" outlineLevel="1" x14ac:dyDescent="0.2">
      <c r="A150" s="34" t="s">
        <v>332</v>
      </c>
      <c r="B150" s="17" t="s">
        <v>216</v>
      </c>
      <c r="C150" s="18"/>
      <c r="D150" s="18" t="s">
        <v>217</v>
      </c>
      <c r="E150" s="15"/>
      <c r="F150" s="15"/>
      <c r="G150" s="15"/>
      <c r="H150" s="15"/>
      <c r="I150" s="15"/>
      <c r="J150" s="15"/>
      <c r="K150" s="64">
        <f>K151</f>
        <v>50000</v>
      </c>
      <c r="L150" s="64">
        <f>L151</f>
        <v>0</v>
      </c>
      <c r="M150" s="64">
        <f>M151</f>
        <v>0</v>
      </c>
    </row>
    <row r="151" spans="1:13" ht="35.85" customHeight="1" outlineLevel="1" x14ac:dyDescent="0.2">
      <c r="A151" s="32"/>
      <c r="B151" s="28" t="s">
        <v>218</v>
      </c>
      <c r="C151" s="13" t="s">
        <v>58</v>
      </c>
      <c r="D151" s="13" t="s">
        <v>395</v>
      </c>
      <c r="E151" s="15"/>
      <c r="F151" s="15"/>
      <c r="G151" s="15"/>
      <c r="H151" s="15"/>
      <c r="I151" s="15"/>
      <c r="J151" s="15"/>
      <c r="K151" s="77">
        <v>50000</v>
      </c>
      <c r="L151" s="77">
        <v>0</v>
      </c>
      <c r="M151" s="77">
        <v>0</v>
      </c>
    </row>
    <row r="152" spans="1:13" ht="35.85" customHeight="1" outlineLevel="1" x14ac:dyDescent="0.2">
      <c r="A152" s="34" t="s">
        <v>456</v>
      </c>
      <c r="B152" s="17" t="s">
        <v>208</v>
      </c>
      <c r="C152" s="18"/>
      <c r="D152" s="18" t="s">
        <v>457</v>
      </c>
      <c r="E152" s="101"/>
      <c r="F152" s="101"/>
      <c r="G152" s="101"/>
      <c r="H152" s="101"/>
      <c r="I152" s="101"/>
      <c r="J152" s="101"/>
      <c r="K152" s="64">
        <f>K153</f>
        <v>139805.62</v>
      </c>
      <c r="L152" s="64">
        <f>L153</f>
        <v>0</v>
      </c>
      <c r="M152" s="64">
        <f>M153</f>
        <v>0</v>
      </c>
    </row>
    <row r="153" spans="1:13" ht="35.85" customHeight="1" outlineLevel="1" x14ac:dyDescent="0.2">
      <c r="A153" s="32"/>
      <c r="B153" s="28" t="s">
        <v>459</v>
      </c>
      <c r="C153" s="13" t="s">
        <v>58</v>
      </c>
      <c r="D153" s="13" t="s">
        <v>458</v>
      </c>
      <c r="E153" s="101"/>
      <c r="F153" s="101"/>
      <c r="G153" s="101"/>
      <c r="H153" s="101"/>
      <c r="I153" s="101"/>
      <c r="J153" s="101"/>
      <c r="K153" s="77">
        <v>139805.62</v>
      </c>
      <c r="L153" s="77">
        <v>0</v>
      </c>
      <c r="M153" s="77">
        <v>0</v>
      </c>
    </row>
    <row r="154" spans="1:13" ht="35.85" customHeight="1" outlineLevel="1" x14ac:dyDescent="0.2">
      <c r="A154" s="32" t="s">
        <v>333</v>
      </c>
      <c r="B154" s="30" t="s">
        <v>220</v>
      </c>
      <c r="C154" s="13"/>
      <c r="D154" s="13" t="s">
        <v>221</v>
      </c>
      <c r="E154" s="15"/>
      <c r="F154" s="15"/>
      <c r="G154" s="15"/>
      <c r="H154" s="15"/>
      <c r="I154" s="15"/>
      <c r="J154" s="15"/>
      <c r="K154" s="64">
        <f t="shared" ref="K154:M155" si="30">K155</f>
        <v>387068.8</v>
      </c>
      <c r="L154" s="64">
        <f t="shared" si="30"/>
        <v>0</v>
      </c>
      <c r="M154" s="64">
        <f t="shared" si="30"/>
        <v>0</v>
      </c>
    </row>
    <row r="155" spans="1:13" ht="35.85" customHeight="1" outlineLevel="1" x14ac:dyDescent="0.2">
      <c r="A155" s="34" t="s">
        <v>334</v>
      </c>
      <c r="B155" s="31" t="s">
        <v>180</v>
      </c>
      <c r="C155" s="18"/>
      <c r="D155" s="18" t="s">
        <v>222</v>
      </c>
      <c r="E155" s="15"/>
      <c r="F155" s="15"/>
      <c r="G155" s="15"/>
      <c r="H155" s="15"/>
      <c r="I155" s="15"/>
      <c r="J155" s="15"/>
      <c r="K155" s="64">
        <f t="shared" si="30"/>
        <v>387068.8</v>
      </c>
      <c r="L155" s="64">
        <f t="shared" si="30"/>
        <v>0</v>
      </c>
      <c r="M155" s="64">
        <f t="shared" si="30"/>
        <v>0</v>
      </c>
    </row>
    <row r="156" spans="1:13" ht="35.85" customHeight="1" outlineLevel="1" x14ac:dyDescent="0.2">
      <c r="A156" s="32"/>
      <c r="B156" s="30" t="s">
        <v>238</v>
      </c>
      <c r="C156" s="13" t="s">
        <v>58</v>
      </c>
      <c r="D156" s="13" t="s">
        <v>223</v>
      </c>
      <c r="E156" s="15"/>
      <c r="F156" s="15"/>
      <c r="G156" s="15"/>
      <c r="H156" s="15"/>
      <c r="I156" s="15"/>
      <c r="J156" s="15"/>
      <c r="K156" s="77">
        <v>387068.8</v>
      </c>
      <c r="L156" s="77">
        <v>0</v>
      </c>
      <c r="M156" s="77">
        <v>0</v>
      </c>
    </row>
    <row r="157" spans="1:13" ht="30" customHeight="1" outlineLevel="1" x14ac:dyDescent="0.2">
      <c r="A157" s="32" t="s">
        <v>335</v>
      </c>
      <c r="B157" s="30" t="s">
        <v>484</v>
      </c>
      <c r="C157" s="13"/>
      <c r="D157" s="13" t="s">
        <v>46</v>
      </c>
      <c r="E157" s="15"/>
      <c r="F157" s="15"/>
      <c r="G157" s="15"/>
      <c r="H157" s="15"/>
      <c r="I157" s="15"/>
      <c r="J157" s="15"/>
      <c r="K157" s="64">
        <f>K158+K159+K162+K160+K161</f>
        <v>23785696.550000001</v>
      </c>
      <c r="L157" s="64">
        <f>L158+L159+L162+L160+L161</f>
        <v>21295608</v>
      </c>
      <c r="M157" s="64">
        <f>M158+M159+M162+M160+M161</f>
        <v>21437962</v>
      </c>
    </row>
    <row r="158" spans="1:13" ht="37.5" customHeight="1" outlineLevel="1" x14ac:dyDescent="0.2">
      <c r="A158" s="32"/>
      <c r="B158" s="30" t="s">
        <v>383</v>
      </c>
      <c r="C158" s="13" t="s">
        <v>57</v>
      </c>
      <c r="D158" s="13" t="s">
        <v>30</v>
      </c>
      <c r="E158" s="15"/>
      <c r="F158" s="15"/>
      <c r="G158" s="15"/>
      <c r="H158" s="15"/>
      <c r="I158" s="15"/>
      <c r="J158" s="15"/>
      <c r="K158" s="77">
        <v>5291333.33</v>
      </c>
      <c r="L158" s="77">
        <v>4481814</v>
      </c>
      <c r="M158" s="77">
        <v>4481814</v>
      </c>
    </row>
    <row r="159" spans="1:13" ht="19.5" customHeight="1" outlineLevel="1" x14ac:dyDescent="0.2">
      <c r="A159" s="32"/>
      <c r="B159" s="30" t="s">
        <v>387</v>
      </c>
      <c r="C159" s="13" t="s">
        <v>58</v>
      </c>
      <c r="D159" s="13" t="s">
        <v>29</v>
      </c>
      <c r="E159" s="15"/>
      <c r="F159" s="15"/>
      <c r="G159" s="15"/>
      <c r="H159" s="15"/>
      <c r="I159" s="15"/>
      <c r="J159" s="15"/>
      <c r="K159" s="77">
        <v>15449485.689999999</v>
      </c>
      <c r="L159" s="77">
        <v>13259264</v>
      </c>
      <c r="M159" s="77">
        <v>13259264</v>
      </c>
    </row>
    <row r="160" spans="1:13" ht="19.5" customHeight="1" outlineLevel="1" x14ac:dyDescent="0.2">
      <c r="A160" s="32"/>
      <c r="B160" s="28" t="s">
        <v>224</v>
      </c>
      <c r="C160" s="13" t="s">
        <v>58</v>
      </c>
      <c r="D160" s="13" t="s">
        <v>225</v>
      </c>
      <c r="E160" s="15"/>
      <c r="F160" s="15"/>
      <c r="G160" s="15"/>
      <c r="H160" s="15"/>
      <c r="I160" s="15"/>
      <c r="J160" s="15"/>
      <c r="K160" s="77">
        <v>493330.86</v>
      </c>
      <c r="L160" s="77">
        <v>0</v>
      </c>
      <c r="M160" s="77">
        <v>0</v>
      </c>
    </row>
    <row r="161" spans="1:17" ht="33.75" customHeight="1" outlineLevel="1" x14ac:dyDescent="0.2">
      <c r="A161" s="32"/>
      <c r="B161" s="85" t="s">
        <v>510</v>
      </c>
      <c r="C161" s="13" t="s">
        <v>57</v>
      </c>
      <c r="D161" s="13" t="s">
        <v>509</v>
      </c>
      <c r="E161" s="108"/>
      <c r="F161" s="108"/>
      <c r="G161" s="108"/>
      <c r="H161" s="108"/>
      <c r="I161" s="108"/>
      <c r="J161" s="108"/>
      <c r="K161" s="77">
        <v>6866.67</v>
      </c>
      <c r="L161" s="77">
        <v>0</v>
      </c>
      <c r="M161" s="77">
        <v>0</v>
      </c>
      <c r="Q161" s="104"/>
    </row>
    <row r="162" spans="1:17" ht="60" customHeight="1" outlineLevel="1" x14ac:dyDescent="0.2">
      <c r="A162" s="32"/>
      <c r="B162" s="28" t="s">
        <v>388</v>
      </c>
      <c r="C162" s="13" t="s">
        <v>58</v>
      </c>
      <c r="D162" s="13" t="s">
        <v>35</v>
      </c>
      <c r="E162" s="15"/>
      <c r="F162" s="15"/>
      <c r="G162" s="15"/>
      <c r="H162" s="15"/>
      <c r="I162" s="15"/>
      <c r="J162" s="15"/>
      <c r="K162" s="77">
        <v>2544680</v>
      </c>
      <c r="L162" s="77">
        <v>3554530</v>
      </c>
      <c r="M162" s="77">
        <v>3696884</v>
      </c>
      <c r="Q162" s="104"/>
    </row>
    <row r="163" spans="1:17" ht="31.5" customHeight="1" x14ac:dyDescent="0.2">
      <c r="A163" s="11" t="s">
        <v>150</v>
      </c>
      <c r="B163" s="89" t="s">
        <v>130</v>
      </c>
      <c r="C163" s="14"/>
      <c r="D163" s="14" t="s">
        <v>39</v>
      </c>
      <c r="K163" s="67">
        <f>K168+K176+K164</f>
        <v>32712772.129999999</v>
      </c>
      <c r="L163" s="67">
        <f t="shared" ref="L163:M163" si="31">L168+L176+L164</f>
        <v>24649463.68</v>
      </c>
      <c r="M163" s="67">
        <f t="shared" si="31"/>
        <v>24649463.68</v>
      </c>
    </row>
    <row r="164" spans="1:17" ht="42" customHeight="1" x14ac:dyDescent="0.2">
      <c r="A164" s="27" t="s">
        <v>156</v>
      </c>
      <c r="B164" s="84" t="s">
        <v>421</v>
      </c>
      <c r="C164" s="13"/>
      <c r="D164" s="13" t="s">
        <v>417</v>
      </c>
      <c r="K164" s="64">
        <f>K165</f>
        <v>23301388.559999999</v>
      </c>
      <c r="L164" s="64">
        <f t="shared" ref="L164:M164" si="32">L165</f>
        <v>23995963.68</v>
      </c>
      <c r="M164" s="64">
        <f t="shared" si="32"/>
        <v>23995963.68</v>
      </c>
    </row>
    <row r="165" spans="1:17" ht="42.75" customHeight="1" x14ac:dyDescent="0.2">
      <c r="A165" s="27"/>
      <c r="B165" s="17" t="s">
        <v>485</v>
      </c>
      <c r="C165" s="18"/>
      <c r="D165" s="18" t="s">
        <v>418</v>
      </c>
      <c r="E165" s="106"/>
      <c r="F165" s="106"/>
      <c r="G165" s="106"/>
      <c r="H165" s="106"/>
      <c r="I165" s="106"/>
      <c r="J165" s="106"/>
      <c r="K165" s="68">
        <f>K166+K167</f>
        <v>23301388.559999999</v>
      </c>
      <c r="L165" s="68">
        <f t="shared" ref="L165:M165" si="33">L166+L167</f>
        <v>23995963.68</v>
      </c>
      <c r="M165" s="68">
        <f t="shared" si="33"/>
        <v>23995963.68</v>
      </c>
    </row>
    <row r="166" spans="1:17" ht="31.5" customHeight="1" x14ac:dyDescent="0.2">
      <c r="A166" s="27"/>
      <c r="B166" s="73" t="s">
        <v>420</v>
      </c>
      <c r="C166" s="13" t="s">
        <v>57</v>
      </c>
      <c r="D166" s="13" t="s">
        <v>419</v>
      </c>
      <c r="K166" s="77">
        <v>18314200.559999999</v>
      </c>
      <c r="L166" s="77">
        <v>10445563.68</v>
      </c>
      <c r="M166" s="77">
        <v>10445563.68</v>
      </c>
      <c r="Q166" s="104"/>
    </row>
    <row r="167" spans="1:17" ht="42" customHeight="1" x14ac:dyDescent="0.25">
      <c r="A167" s="27"/>
      <c r="B167" s="73" t="s">
        <v>422</v>
      </c>
      <c r="C167" s="13" t="s">
        <v>57</v>
      </c>
      <c r="D167" s="13" t="s">
        <v>427</v>
      </c>
      <c r="K167" s="77">
        <v>4987188</v>
      </c>
      <c r="L167" s="77">
        <v>13550400</v>
      </c>
      <c r="M167" s="77">
        <v>13550400</v>
      </c>
      <c r="Q167" s="78"/>
    </row>
    <row r="168" spans="1:17" ht="38.1" customHeight="1" outlineLevel="1" x14ac:dyDescent="0.2">
      <c r="A168" s="27" t="s">
        <v>336</v>
      </c>
      <c r="B168" s="28" t="s">
        <v>131</v>
      </c>
      <c r="C168" s="13"/>
      <c r="D168" s="13" t="s">
        <v>40</v>
      </c>
      <c r="E168" s="15"/>
      <c r="F168" s="15"/>
      <c r="G168" s="15"/>
      <c r="H168" s="15"/>
      <c r="I168" s="15"/>
      <c r="J168" s="15"/>
      <c r="K168" s="64">
        <f>K169</f>
        <v>8811383.5700000003</v>
      </c>
      <c r="L168" s="64">
        <f>L169</f>
        <v>653500</v>
      </c>
      <c r="M168" s="64">
        <f>M169</f>
        <v>653500</v>
      </c>
    </row>
    <row r="169" spans="1:17" ht="41.25" customHeight="1" outlineLevel="1" x14ac:dyDescent="0.2">
      <c r="A169" s="16" t="s">
        <v>337</v>
      </c>
      <c r="B169" s="38" t="s">
        <v>94</v>
      </c>
      <c r="C169" s="18"/>
      <c r="D169" s="39" t="s">
        <v>95</v>
      </c>
      <c r="E169" s="15"/>
      <c r="F169" s="15"/>
      <c r="G169" s="15"/>
      <c r="H169" s="15"/>
      <c r="I169" s="15"/>
      <c r="J169" s="15"/>
      <c r="K169" s="68">
        <f>K171+K170+K173+K175+K172+K174</f>
        <v>8811383.5700000003</v>
      </c>
      <c r="L169" s="68">
        <f t="shared" ref="L169:M169" si="34">L171+L170+L173+L175+L172+L174</f>
        <v>653500</v>
      </c>
      <c r="M169" s="68">
        <f t="shared" si="34"/>
        <v>653500</v>
      </c>
    </row>
    <row r="170" spans="1:17" ht="41.25" customHeight="1" outlineLevel="1" x14ac:dyDescent="0.2">
      <c r="A170" s="16"/>
      <c r="B170" s="28" t="s">
        <v>226</v>
      </c>
      <c r="C170" s="13" t="s">
        <v>57</v>
      </c>
      <c r="D170" s="40" t="s">
        <v>227</v>
      </c>
      <c r="E170" s="15"/>
      <c r="F170" s="15"/>
      <c r="G170" s="15"/>
      <c r="H170" s="15"/>
      <c r="I170" s="15"/>
      <c r="J170" s="15"/>
      <c r="K170" s="77">
        <v>599405</v>
      </c>
      <c r="L170" s="77">
        <v>0</v>
      </c>
      <c r="M170" s="77">
        <v>0</v>
      </c>
    </row>
    <row r="171" spans="1:17" ht="32.25" customHeight="1" outlineLevel="1" x14ac:dyDescent="0.2">
      <c r="A171" s="32"/>
      <c r="B171" s="28" t="s">
        <v>154</v>
      </c>
      <c r="C171" s="13" t="s">
        <v>57</v>
      </c>
      <c r="D171" s="13" t="s">
        <v>153</v>
      </c>
      <c r="E171" s="15"/>
      <c r="F171" s="15"/>
      <c r="G171" s="15"/>
      <c r="H171" s="15"/>
      <c r="I171" s="15"/>
      <c r="J171" s="15"/>
      <c r="K171" s="77">
        <v>1403500</v>
      </c>
      <c r="L171" s="77">
        <v>653500</v>
      </c>
      <c r="M171" s="77">
        <v>653500</v>
      </c>
    </row>
    <row r="172" spans="1:17" ht="32.25" customHeight="1" outlineLevel="1" x14ac:dyDescent="0.2">
      <c r="A172" s="32"/>
      <c r="B172" s="28" t="s">
        <v>396</v>
      </c>
      <c r="C172" s="13" t="s">
        <v>57</v>
      </c>
      <c r="D172" s="13" t="s">
        <v>397</v>
      </c>
      <c r="E172" s="15"/>
      <c r="F172" s="15"/>
      <c r="G172" s="15"/>
      <c r="H172" s="15"/>
      <c r="I172" s="15"/>
      <c r="J172" s="15"/>
      <c r="K172" s="77">
        <v>506000</v>
      </c>
      <c r="L172" s="77">
        <v>0</v>
      </c>
      <c r="M172" s="77">
        <v>0</v>
      </c>
    </row>
    <row r="173" spans="1:17" ht="32.25" customHeight="1" outlineLevel="1" x14ac:dyDescent="0.2">
      <c r="A173" s="32"/>
      <c r="B173" s="41" t="s">
        <v>277</v>
      </c>
      <c r="C173" s="13" t="s">
        <v>57</v>
      </c>
      <c r="D173" s="40" t="s">
        <v>278</v>
      </c>
      <c r="E173" s="15"/>
      <c r="F173" s="15"/>
      <c r="G173" s="15"/>
      <c r="H173" s="15"/>
      <c r="I173" s="15"/>
      <c r="J173" s="15"/>
      <c r="K173" s="77">
        <v>4938428</v>
      </c>
      <c r="L173" s="77">
        <v>0</v>
      </c>
      <c r="M173" s="77">
        <v>0</v>
      </c>
    </row>
    <row r="174" spans="1:17" ht="32.25" customHeight="1" outlineLevel="1" x14ac:dyDescent="0.2">
      <c r="A174" s="32"/>
      <c r="B174" s="85" t="s">
        <v>214</v>
      </c>
      <c r="C174" s="13" t="s">
        <v>57</v>
      </c>
      <c r="D174" s="40" t="s">
        <v>462</v>
      </c>
      <c r="E174" s="52"/>
      <c r="F174" s="52"/>
      <c r="G174" s="52"/>
      <c r="H174" s="52"/>
      <c r="I174" s="52"/>
      <c r="J174" s="52"/>
      <c r="K174" s="77">
        <v>61572</v>
      </c>
      <c r="L174" s="77">
        <v>0</v>
      </c>
      <c r="M174" s="77">
        <v>0</v>
      </c>
    </row>
    <row r="175" spans="1:17" ht="32.25" customHeight="1" outlineLevel="1" x14ac:dyDescent="0.2">
      <c r="A175" s="32"/>
      <c r="B175" s="41" t="s">
        <v>307</v>
      </c>
      <c r="C175" s="13" t="s">
        <v>57</v>
      </c>
      <c r="D175" s="13" t="s">
        <v>308</v>
      </c>
      <c r="E175" s="15"/>
      <c r="F175" s="15"/>
      <c r="G175" s="15"/>
      <c r="H175" s="15"/>
      <c r="I175" s="15"/>
      <c r="J175" s="15"/>
      <c r="K175" s="77">
        <v>1302478.57</v>
      </c>
      <c r="L175" s="77">
        <v>0</v>
      </c>
      <c r="M175" s="77">
        <v>0</v>
      </c>
    </row>
    <row r="176" spans="1:17" ht="38.1" customHeight="1" outlineLevel="1" x14ac:dyDescent="0.2">
      <c r="A176" s="27" t="s">
        <v>338</v>
      </c>
      <c r="B176" s="17" t="s">
        <v>486</v>
      </c>
      <c r="C176" s="18"/>
      <c r="D176" s="18" t="s">
        <v>50</v>
      </c>
      <c r="E176" s="26"/>
      <c r="F176" s="26"/>
      <c r="G176" s="26"/>
      <c r="H176" s="26"/>
      <c r="I176" s="26"/>
      <c r="J176" s="26"/>
      <c r="K176" s="68">
        <f>K177</f>
        <v>600000</v>
      </c>
      <c r="L176" s="68">
        <f>L177</f>
        <v>0</v>
      </c>
      <c r="M176" s="68">
        <f>M177</f>
        <v>0</v>
      </c>
    </row>
    <row r="177" spans="1:13" ht="24" customHeight="1" outlineLevel="1" x14ac:dyDescent="0.2">
      <c r="A177" s="32"/>
      <c r="B177" s="28" t="s">
        <v>96</v>
      </c>
      <c r="C177" s="13" t="s">
        <v>57</v>
      </c>
      <c r="D177" s="13" t="s">
        <v>41</v>
      </c>
      <c r="E177" s="15"/>
      <c r="F177" s="15"/>
      <c r="G177" s="15"/>
      <c r="H177" s="15"/>
      <c r="I177" s="15"/>
      <c r="J177" s="15"/>
      <c r="K177" s="77">
        <v>600000</v>
      </c>
      <c r="L177" s="77">
        <v>0</v>
      </c>
      <c r="M177" s="77">
        <v>0</v>
      </c>
    </row>
    <row r="178" spans="1:13" ht="47.25" customHeight="1" outlineLevel="1" x14ac:dyDescent="0.2">
      <c r="A178" s="11" t="s">
        <v>151</v>
      </c>
      <c r="B178" s="42" t="s">
        <v>461</v>
      </c>
      <c r="C178" s="14"/>
      <c r="D178" s="14" t="s">
        <v>53</v>
      </c>
      <c r="E178" s="15"/>
      <c r="F178" s="15"/>
      <c r="G178" s="15"/>
      <c r="H178" s="15"/>
      <c r="I178" s="15"/>
      <c r="J178" s="15"/>
      <c r="K178" s="67">
        <f t="shared" ref="K178:M178" si="35">K179</f>
        <v>7665877.9699999997</v>
      </c>
      <c r="L178" s="67">
        <f t="shared" si="35"/>
        <v>664908.5</v>
      </c>
      <c r="M178" s="67">
        <f t="shared" si="35"/>
        <v>664908.5</v>
      </c>
    </row>
    <row r="179" spans="1:13" ht="45.75" customHeight="1" outlineLevel="1" x14ac:dyDescent="0.2">
      <c r="A179" s="27" t="s">
        <v>157</v>
      </c>
      <c r="B179" s="87" t="s">
        <v>487</v>
      </c>
      <c r="C179" s="18"/>
      <c r="D179" s="18" t="s">
        <v>54</v>
      </c>
      <c r="E179" s="26"/>
      <c r="F179" s="26"/>
      <c r="G179" s="26"/>
      <c r="H179" s="26"/>
      <c r="I179" s="26"/>
      <c r="J179" s="26"/>
      <c r="K179" s="68">
        <f>K180+K181</f>
        <v>7665877.9699999997</v>
      </c>
      <c r="L179" s="68">
        <f t="shared" ref="L179:M179" si="36">L180+L181</f>
        <v>664908.5</v>
      </c>
      <c r="M179" s="68">
        <f t="shared" si="36"/>
        <v>664908.5</v>
      </c>
    </row>
    <row r="180" spans="1:13" ht="26.25" customHeight="1" outlineLevel="1" x14ac:dyDescent="0.2">
      <c r="A180" s="32"/>
      <c r="B180" s="43" t="s">
        <v>4</v>
      </c>
      <c r="C180" s="13" t="s">
        <v>57</v>
      </c>
      <c r="D180" s="13" t="s">
        <v>55</v>
      </c>
      <c r="E180" s="15"/>
      <c r="F180" s="15"/>
      <c r="G180" s="15"/>
      <c r="H180" s="15"/>
      <c r="I180" s="15"/>
      <c r="J180" s="15"/>
      <c r="K180" s="77">
        <v>2140865.34</v>
      </c>
      <c r="L180" s="77">
        <v>664908.5</v>
      </c>
      <c r="M180" s="77">
        <v>664908.5</v>
      </c>
    </row>
    <row r="181" spans="1:13" ht="26.25" customHeight="1" outlineLevel="1" x14ac:dyDescent="0.2">
      <c r="A181" s="32"/>
      <c r="B181" s="43" t="s">
        <v>439</v>
      </c>
      <c r="C181" s="13" t="s">
        <v>57</v>
      </c>
      <c r="D181" s="13" t="s">
        <v>404</v>
      </c>
      <c r="E181" s="15"/>
      <c r="F181" s="15"/>
      <c r="G181" s="15"/>
      <c r="H181" s="15"/>
      <c r="I181" s="15"/>
      <c r="J181" s="15"/>
      <c r="K181" s="77">
        <v>5525012.6299999999</v>
      </c>
      <c r="L181" s="77">
        <v>0</v>
      </c>
      <c r="M181" s="77">
        <v>0</v>
      </c>
    </row>
    <row r="182" spans="1:13" ht="31.5" customHeight="1" outlineLevel="1" x14ac:dyDescent="0.2">
      <c r="A182" s="44" t="s">
        <v>152</v>
      </c>
      <c r="B182" s="45" t="s">
        <v>488</v>
      </c>
      <c r="C182" s="14"/>
      <c r="D182" s="14" t="s">
        <v>132</v>
      </c>
      <c r="E182" s="23"/>
      <c r="F182" s="23"/>
      <c r="G182" s="23"/>
      <c r="H182" s="23"/>
      <c r="I182" s="23"/>
      <c r="J182" s="23"/>
      <c r="K182" s="67">
        <f>K183</f>
        <v>56433411.870000005</v>
      </c>
      <c r="L182" s="67">
        <f>L183</f>
        <v>30574426</v>
      </c>
      <c r="M182" s="67">
        <f>M183</f>
        <v>30574426</v>
      </c>
    </row>
    <row r="183" spans="1:13" ht="26.25" customHeight="1" outlineLevel="1" x14ac:dyDescent="0.2">
      <c r="A183" s="34" t="s">
        <v>158</v>
      </c>
      <c r="B183" s="46" t="s">
        <v>138</v>
      </c>
      <c r="C183" s="18"/>
      <c r="D183" s="18" t="s">
        <v>137</v>
      </c>
      <c r="E183" s="26"/>
      <c r="F183" s="26"/>
      <c r="G183" s="26"/>
      <c r="H183" s="26"/>
      <c r="I183" s="26"/>
      <c r="J183" s="26"/>
      <c r="K183" s="68">
        <f>K184+K186+K195+K185+K187+K188+K189+K190++K191+K194+K192+K193</f>
        <v>56433411.870000005</v>
      </c>
      <c r="L183" s="68">
        <f t="shared" ref="L183:M183" si="37">L184+L186+L195+L185+L187+L188+L189+L190++L191+L194+L192+L193</f>
        <v>30574426</v>
      </c>
      <c r="M183" s="68">
        <f t="shared" si="37"/>
        <v>30574426</v>
      </c>
    </row>
    <row r="184" spans="1:13" ht="26.25" customHeight="1" outlineLevel="1" x14ac:dyDescent="0.2">
      <c r="A184" s="32"/>
      <c r="B184" s="43" t="s">
        <v>133</v>
      </c>
      <c r="C184" s="13" t="s">
        <v>57</v>
      </c>
      <c r="D184" s="13" t="s">
        <v>134</v>
      </c>
      <c r="E184" s="15"/>
      <c r="F184" s="15"/>
      <c r="G184" s="15"/>
      <c r="H184" s="15"/>
      <c r="I184" s="15"/>
      <c r="J184" s="15"/>
      <c r="K184" s="77">
        <v>1423467.38</v>
      </c>
      <c r="L184" s="77">
        <v>0</v>
      </c>
      <c r="M184" s="77">
        <v>0</v>
      </c>
    </row>
    <row r="185" spans="1:13" ht="26.25" customHeight="1" outlineLevel="1" x14ac:dyDescent="0.2">
      <c r="A185" s="32"/>
      <c r="B185" s="43" t="s">
        <v>242</v>
      </c>
      <c r="C185" s="13" t="s">
        <v>57</v>
      </c>
      <c r="D185" s="13" t="s">
        <v>243</v>
      </c>
      <c r="E185" s="15"/>
      <c r="F185" s="15"/>
      <c r="G185" s="15"/>
      <c r="H185" s="15"/>
      <c r="I185" s="15"/>
      <c r="J185" s="15"/>
      <c r="K185" s="77">
        <v>380000</v>
      </c>
      <c r="L185" s="77">
        <v>0</v>
      </c>
      <c r="M185" s="77">
        <v>0</v>
      </c>
    </row>
    <row r="186" spans="1:13" ht="26.25" customHeight="1" outlineLevel="1" x14ac:dyDescent="0.2">
      <c r="A186" s="32"/>
      <c r="B186" s="43" t="s">
        <v>135</v>
      </c>
      <c r="C186" s="13" t="s">
        <v>57</v>
      </c>
      <c r="D186" s="13" t="s">
        <v>136</v>
      </c>
      <c r="E186" s="15"/>
      <c r="F186" s="15"/>
      <c r="G186" s="15"/>
      <c r="H186" s="15"/>
      <c r="I186" s="15"/>
      <c r="J186" s="15"/>
      <c r="K186" s="77">
        <v>4517823.7300000004</v>
      </c>
      <c r="L186" s="77">
        <v>1975000</v>
      </c>
      <c r="M186" s="77">
        <v>1975000</v>
      </c>
    </row>
    <row r="187" spans="1:13" ht="26.25" customHeight="1" outlineLevel="1" x14ac:dyDescent="0.2">
      <c r="A187" s="32"/>
      <c r="B187" s="28" t="s">
        <v>244</v>
      </c>
      <c r="C187" s="13" t="s">
        <v>57</v>
      </c>
      <c r="D187" s="13" t="s">
        <v>245</v>
      </c>
      <c r="E187" s="15"/>
      <c r="F187" s="15"/>
      <c r="G187" s="15"/>
      <c r="H187" s="15"/>
      <c r="I187" s="15"/>
      <c r="J187" s="15"/>
      <c r="K187" s="77">
        <v>120000</v>
      </c>
      <c r="L187" s="77">
        <v>0</v>
      </c>
      <c r="M187" s="77">
        <v>0</v>
      </c>
    </row>
    <row r="188" spans="1:13" ht="26.25" customHeight="1" outlineLevel="1" x14ac:dyDescent="0.2">
      <c r="A188" s="32"/>
      <c r="B188" s="28" t="s">
        <v>246</v>
      </c>
      <c r="C188" s="13" t="s">
        <v>57</v>
      </c>
      <c r="D188" s="13" t="s">
        <v>247</v>
      </c>
      <c r="E188" s="15"/>
      <c r="F188" s="15"/>
      <c r="G188" s="15"/>
      <c r="H188" s="15"/>
      <c r="I188" s="15"/>
      <c r="J188" s="15"/>
      <c r="K188" s="77">
        <v>749225.61</v>
      </c>
      <c r="L188" s="77">
        <v>0</v>
      </c>
      <c r="M188" s="77">
        <v>0</v>
      </c>
    </row>
    <row r="189" spans="1:13" ht="26.25" customHeight="1" outlineLevel="1" x14ac:dyDescent="0.2">
      <c r="A189" s="32"/>
      <c r="B189" s="28" t="s">
        <v>248</v>
      </c>
      <c r="C189" s="13" t="s">
        <v>57</v>
      </c>
      <c r="D189" s="13" t="s">
        <v>249</v>
      </c>
      <c r="E189" s="15"/>
      <c r="F189" s="15"/>
      <c r="G189" s="15"/>
      <c r="H189" s="15"/>
      <c r="I189" s="15"/>
      <c r="J189" s="15"/>
      <c r="K189" s="77">
        <v>6457531.8700000001</v>
      </c>
      <c r="L189" s="77">
        <v>0</v>
      </c>
      <c r="M189" s="77">
        <v>0</v>
      </c>
    </row>
    <row r="190" spans="1:13" ht="26.25" customHeight="1" outlineLevel="1" x14ac:dyDescent="0.2">
      <c r="A190" s="32"/>
      <c r="B190" s="28" t="s">
        <v>250</v>
      </c>
      <c r="C190" s="13" t="s">
        <v>57</v>
      </c>
      <c r="D190" s="13" t="s">
        <v>251</v>
      </c>
      <c r="E190" s="15"/>
      <c r="F190" s="15"/>
      <c r="G190" s="15"/>
      <c r="H190" s="15"/>
      <c r="I190" s="15"/>
      <c r="J190" s="15"/>
      <c r="K190" s="77">
        <v>85000</v>
      </c>
      <c r="L190" s="77">
        <v>0</v>
      </c>
      <c r="M190" s="77">
        <v>0</v>
      </c>
    </row>
    <row r="191" spans="1:13" ht="26.25" customHeight="1" outlineLevel="1" x14ac:dyDescent="0.2">
      <c r="A191" s="32"/>
      <c r="B191" s="28" t="s">
        <v>252</v>
      </c>
      <c r="C191" s="13" t="s">
        <v>57</v>
      </c>
      <c r="D191" s="13" t="s">
        <v>253</v>
      </c>
      <c r="E191" s="15"/>
      <c r="F191" s="15"/>
      <c r="G191" s="15"/>
      <c r="H191" s="15"/>
      <c r="I191" s="15"/>
      <c r="J191" s="15"/>
      <c r="K191" s="77">
        <v>4293468.18</v>
      </c>
      <c r="L191" s="77">
        <v>0</v>
      </c>
      <c r="M191" s="77">
        <v>0</v>
      </c>
    </row>
    <row r="192" spans="1:13" ht="26.25" customHeight="1" outlineLevel="1" x14ac:dyDescent="0.2">
      <c r="A192" s="32"/>
      <c r="B192" s="19" t="s">
        <v>424</v>
      </c>
      <c r="C192" s="13" t="s">
        <v>57</v>
      </c>
      <c r="D192" s="13" t="s">
        <v>423</v>
      </c>
      <c r="E192" s="15"/>
      <c r="F192" s="15"/>
      <c r="G192" s="15"/>
      <c r="H192" s="15"/>
      <c r="I192" s="15"/>
      <c r="J192" s="15"/>
      <c r="K192" s="77">
        <v>33005976</v>
      </c>
      <c r="L192" s="77">
        <v>28599426</v>
      </c>
      <c r="M192" s="77">
        <v>28599426</v>
      </c>
    </row>
    <row r="193" spans="1:17" ht="26.25" customHeight="1" outlineLevel="1" x14ac:dyDescent="0.25">
      <c r="A193" s="32"/>
      <c r="B193" s="28" t="s">
        <v>441</v>
      </c>
      <c r="C193" s="13" t="s">
        <v>57</v>
      </c>
      <c r="D193" s="13" t="s">
        <v>406</v>
      </c>
      <c r="E193" s="15"/>
      <c r="F193" s="15"/>
      <c r="G193" s="15"/>
      <c r="H193" s="15"/>
      <c r="I193" s="15"/>
      <c r="J193" s="15"/>
      <c r="K193" s="77">
        <v>832334.7</v>
      </c>
      <c r="L193" s="77">
        <v>0</v>
      </c>
      <c r="M193" s="77">
        <v>0</v>
      </c>
      <c r="Q193" s="103"/>
    </row>
    <row r="194" spans="1:17" ht="29.25" customHeight="1" outlineLevel="1" x14ac:dyDescent="0.25">
      <c r="A194" s="32"/>
      <c r="B194" s="41" t="s">
        <v>432</v>
      </c>
      <c r="C194" s="13" t="s">
        <v>57</v>
      </c>
      <c r="D194" s="13" t="s">
        <v>430</v>
      </c>
      <c r="E194" s="15"/>
      <c r="F194" s="15"/>
      <c r="G194" s="15"/>
      <c r="H194" s="15"/>
      <c r="I194" s="15"/>
      <c r="J194" s="15"/>
      <c r="K194" s="77">
        <v>2346063.9700000002</v>
      </c>
      <c r="L194" s="77">
        <v>0</v>
      </c>
      <c r="M194" s="77">
        <v>0</v>
      </c>
      <c r="Q194" s="103"/>
    </row>
    <row r="195" spans="1:17" ht="26.25" customHeight="1" outlineLevel="1" x14ac:dyDescent="0.25">
      <c r="A195" s="32"/>
      <c r="B195" s="28" t="s">
        <v>433</v>
      </c>
      <c r="C195" s="13" t="s">
        <v>57</v>
      </c>
      <c r="D195" s="13" t="s">
        <v>431</v>
      </c>
      <c r="E195" s="15"/>
      <c r="F195" s="15"/>
      <c r="G195" s="15"/>
      <c r="H195" s="15"/>
      <c r="I195" s="15"/>
      <c r="J195" s="15"/>
      <c r="K195" s="77">
        <v>2222520.4300000002</v>
      </c>
      <c r="L195" s="77">
        <v>0</v>
      </c>
      <c r="M195" s="77">
        <v>0</v>
      </c>
      <c r="Q195" s="103"/>
    </row>
    <row r="196" spans="1:17" ht="39.75" customHeight="1" outlineLevel="1" x14ac:dyDescent="0.2">
      <c r="A196" s="44" t="s">
        <v>228</v>
      </c>
      <c r="B196" s="45" t="s">
        <v>492</v>
      </c>
      <c r="C196" s="14"/>
      <c r="D196" s="14" t="s">
        <v>139</v>
      </c>
      <c r="E196" s="23"/>
      <c r="F196" s="23"/>
      <c r="G196" s="23"/>
      <c r="H196" s="23"/>
      <c r="I196" s="23"/>
      <c r="J196" s="23"/>
      <c r="K196" s="67">
        <f>K197</f>
        <v>13671153.9</v>
      </c>
      <c r="L196" s="67">
        <f>L197</f>
        <v>0</v>
      </c>
      <c r="M196" s="67">
        <f>M197</f>
        <v>0</v>
      </c>
    </row>
    <row r="197" spans="1:17" ht="31.5" customHeight="1" outlineLevel="1" x14ac:dyDescent="0.2">
      <c r="A197" s="34" t="s">
        <v>229</v>
      </c>
      <c r="B197" s="46" t="s">
        <v>72</v>
      </c>
      <c r="C197" s="18"/>
      <c r="D197" s="18" t="s">
        <v>140</v>
      </c>
      <c r="E197" s="26"/>
      <c r="F197" s="26"/>
      <c r="G197" s="26"/>
      <c r="H197" s="26"/>
      <c r="I197" s="26"/>
      <c r="J197" s="26"/>
      <c r="K197" s="68">
        <f>K198</f>
        <v>13671153.9</v>
      </c>
      <c r="L197" s="68">
        <f t="shared" ref="L197:M197" si="38">L198</f>
        <v>0</v>
      </c>
      <c r="M197" s="68">
        <f t="shared" si="38"/>
        <v>0</v>
      </c>
    </row>
    <row r="198" spans="1:17" ht="37.5" customHeight="1" outlineLevel="1" x14ac:dyDescent="0.2">
      <c r="A198" s="34"/>
      <c r="B198" s="43" t="s">
        <v>369</v>
      </c>
      <c r="C198" s="13" t="s">
        <v>57</v>
      </c>
      <c r="D198" s="13" t="s">
        <v>370</v>
      </c>
      <c r="E198" s="15"/>
      <c r="F198" s="15"/>
      <c r="G198" s="15"/>
      <c r="H198" s="15"/>
      <c r="I198" s="15"/>
      <c r="J198" s="15"/>
      <c r="K198" s="77">
        <v>13671153.9</v>
      </c>
      <c r="L198" s="77">
        <v>0</v>
      </c>
      <c r="M198" s="77">
        <v>0</v>
      </c>
    </row>
    <row r="199" spans="1:17" ht="36.75" customHeight="1" outlineLevel="1" x14ac:dyDescent="0.2">
      <c r="A199" s="44" t="s">
        <v>272</v>
      </c>
      <c r="B199" s="45" t="s">
        <v>393</v>
      </c>
      <c r="C199" s="14"/>
      <c r="D199" s="14" t="s">
        <v>141</v>
      </c>
      <c r="E199" s="23"/>
      <c r="F199" s="23"/>
      <c r="G199" s="23"/>
      <c r="H199" s="23"/>
      <c r="I199" s="23"/>
      <c r="J199" s="23"/>
      <c r="K199" s="67">
        <f>K200</f>
        <v>12540773.15</v>
      </c>
      <c r="L199" s="67">
        <f t="shared" ref="L199:M199" si="39">L200</f>
        <v>12456953.15</v>
      </c>
      <c r="M199" s="67">
        <f t="shared" si="39"/>
        <v>12456953.15</v>
      </c>
    </row>
    <row r="200" spans="1:17" ht="26.25" customHeight="1" outlineLevel="1" x14ac:dyDescent="0.2">
      <c r="A200" s="16" t="s">
        <v>339</v>
      </c>
      <c r="B200" s="46" t="s">
        <v>143</v>
      </c>
      <c r="C200" s="18"/>
      <c r="D200" s="18" t="s">
        <v>142</v>
      </c>
      <c r="E200" s="26"/>
      <c r="F200" s="26"/>
      <c r="G200" s="26"/>
      <c r="H200" s="26"/>
      <c r="I200" s="26"/>
      <c r="J200" s="26"/>
      <c r="K200" s="68">
        <f>K202+K201</f>
        <v>12540773.15</v>
      </c>
      <c r="L200" s="68">
        <f t="shared" ref="L200:M200" si="40">L202+L201</f>
        <v>12456953.15</v>
      </c>
      <c r="M200" s="68">
        <f t="shared" si="40"/>
        <v>12456953.15</v>
      </c>
    </row>
    <row r="201" spans="1:17" ht="26.25" customHeight="1" outlineLevel="1" x14ac:dyDescent="0.2">
      <c r="A201" s="34"/>
      <c r="B201" s="28" t="s">
        <v>254</v>
      </c>
      <c r="C201" s="13" t="s">
        <v>57</v>
      </c>
      <c r="D201" s="13" t="s">
        <v>255</v>
      </c>
      <c r="E201" s="26"/>
      <c r="F201" s="26"/>
      <c r="G201" s="26"/>
      <c r="H201" s="26"/>
      <c r="I201" s="26"/>
      <c r="J201" s="26"/>
      <c r="K201" s="77">
        <v>80005.48</v>
      </c>
      <c r="L201" s="77">
        <v>0</v>
      </c>
      <c r="M201" s="77">
        <v>0</v>
      </c>
    </row>
    <row r="202" spans="1:17" ht="26.25" customHeight="1" outlineLevel="1" x14ac:dyDescent="0.2">
      <c r="A202" s="32"/>
      <c r="B202" s="43" t="s">
        <v>442</v>
      </c>
      <c r="C202" s="13" t="s">
        <v>57</v>
      </c>
      <c r="D202" s="13" t="s">
        <v>164</v>
      </c>
      <c r="E202" s="15"/>
      <c r="F202" s="15"/>
      <c r="G202" s="15"/>
      <c r="H202" s="15"/>
      <c r="I202" s="15"/>
      <c r="J202" s="15"/>
      <c r="K202" s="77">
        <v>12460767.67</v>
      </c>
      <c r="L202" s="77">
        <v>12456953.15</v>
      </c>
      <c r="M202" s="77">
        <v>12456953.15</v>
      </c>
    </row>
    <row r="203" spans="1:17" ht="42" customHeight="1" outlineLevel="1" x14ac:dyDescent="0.2">
      <c r="A203" s="11" t="s">
        <v>299</v>
      </c>
      <c r="B203" s="45" t="s">
        <v>364</v>
      </c>
      <c r="C203" s="14"/>
      <c r="D203" s="14" t="s">
        <v>366</v>
      </c>
      <c r="E203" s="23"/>
      <c r="F203" s="23"/>
      <c r="G203" s="23"/>
      <c r="H203" s="23"/>
      <c r="I203" s="23"/>
      <c r="J203" s="23"/>
      <c r="K203" s="67">
        <f>K204</f>
        <v>150000</v>
      </c>
      <c r="L203" s="67">
        <f t="shared" ref="L203:M203" si="41">L204</f>
        <v>0</v>
      </c>
      <c r="M203" s="67">
        <f t="shared" si="41"/>
        <v>0</v>
      </c>
    </row>
    <row r="204" spans="1:17" ht="35.25" customHeight="1" outlineLevel="1" x14ac:dyDescent="0.2">
      <c r="A204" s="16" t="s">
        <v>302</v>
      </c>
      <c r="B204" s="46" t="s">
        <v>489</v>
      </c>
      <c r="C204" s="18"/>
      <c r="D204" s="18" t="s">
        <v>368</v>
      </c>
      <c r="E204" s="26"/>
      <c r="F204" s="26"/>
      <c r="G204" s="26"/>
      <c r="H204" s="26"/>
      <c r="I204" s="26"/>
      <c r="J204" s="26"/>
      <c r="K204" s="68">
        <f>K205</f>
        <v>150000</v>
      </c>
      <c r="L204" s="68">
        <f t="shared" ref="L204:M204" si="42">L205</f>
        <v>0</v>
      </c>
      <c r="M204" s="68">
        <f t="shared" si="42"/>
        <v>0</v>
      </c>
    </row>
    <row r="205" spans="1:17" ht="33" customHeight="1" outlineLevel="1" x14ac:dyDescent="0.2">
      <c r="A205" s="32"/>
      <c r="B205" s="43" t="s">
        <v>365</v>
      </c>
      <c r="C205" s="13" t="s">
        <v>57</v>
      </c>
      <c r="D205" s="13" t="s">
        <v>367</v>
      </c>
      <c r="E205" s="15"/>
      <c r="F205" s="15"/>
      <c r="G205" s="15"/>
      <c r="H205" s="15"/>
      <c r="I205" s="15"/>
      <c r="J205" s="15"/>
      <c r="K205" s="77">
        <v>150000</v>
      </c>
      <c r="L205" s="77">
        <v>0</v>
      </c>
      <c r="M205" s="77">
        <v>0</v>
      </c>
    </row>
    <row r="206" spans="1:17" ht="32.25" customHeight="1" outlineLevel="1" x14ac:dyDescent="0.2">
      <c r="A206" s="44" t="s">
        <v>309</v>
      </c>
      <c r="B206" s="45" t="s">
        <v>266</v>
      </c>
      <c r="C206" s="14"/>
      <c r="D206" s="14" t="s">
        <v>230</v>
      </c>
      <c r="E206" s="23"/>
      <c r="F206" s="23"/>
      <c r="G206" s="23"/>
      <c r="H206" s="23"/>
      <c r="I206" s="23"/>
      <c r="J206" s="23"/>
      <c r="K206" s="67">
        <f>K207</f>
        <v>300000</v>
      </c>
      <c r="L206" s="67">
        <f t="shared" ref="L206:M206" si="43">L207</f>
        <v>0</v>
      </c>
      <c r="M206" s="67">
        <f t="shared" si="43"/>
        <v>0</v>
      </c>
    </row>
    <row r="207" spans="1:17" ht="33.75" customHeight="1" outlineLevel="1" x14ac:dyDescent="0.2">
      <c r="A207" s="32" t="s">
        <v>312</v>
      </c>
      <c r="B207" s="28" t="s">
        <v>466</v>
      </c>
      <c r="C207" s="13"/>
      <c r="D207" s="13" t="s">
        <v>463</v>
      </c>
      <c r="E207" s="101"/>
      <c r="F207" s="101"/>
      <c r="G207" s="101"/>
      <c r="H207" s="101"/>
      <c r="I207" s="101"/>
      <c r="J207" s="101"/>
      <c r="K207" s="64">
        <f t="shared" ref="K207:M208" si="44">K208</f>
        <v>300000</v>
      </c>
      <c r="L207" s="64">
        <f t="shared" si="44"/>
        <v>0</v>
      </c>
      <c r="M207" s="64">
        <f t="shared" si="44"/>
        <v>0</v>
      </c>
    </row>
    <row r="208" spans="1:17" ht="64.5" customHeight="1" outlineLevel="1" x14ac:dyDescent="0.2">
      <c r="A208" s="32"/>
      <c r="B208" s="46" t="s">
        <v>467</v>
      </c>
      <c r="C208" s="18"/>
      <c r="D208" s="18" t="s">
        <v>464</v>
      </c>
      <c r="E208" s="26"/>
      <c r="F208" s="26"/>
      <c r="G208" s="26"/>
      <c r="H208" s="26"/>
      <c r="I208" s="26"/>
      <c r="J208" s="26"/>
      <c r="K208" s="68">
        <f t="shared" si="44"/>
        <v>300000</v>
      </c>
      <c r="L208" s="68">
        <f t="shared" si="44"/>
        <v>0</v>
      </c>
      <c r="M208" s="68">
        <f t="shared" si="44"/>
        <v>0</v>
      </c>
    </row>
    <row r="209" spans="1:17" ht="30" customHeight="1" outlineLevel="1" x14ac:dyDescent="0.2">
      <c r="A209" s="32"/>
      <c r="B209" s="43" t="s">
        <v>468</v>
      </c>
      <c r="C209" s="13" t="s">
        <v>57</v>
      </c>
      <c r="D209" s="13" t="s">
        <v>465</v>
      </c>
      <c r="E209" s="101"/>
      <c r="F209" s="101"/>
      <c r="G209" s="101"/>
      <c r="H209" s="101"/>
      <c r="I209" s="101"/>
      <c r="J209" s="101"/>
      <c r="K209" s="77">
        <v>300000</v>
      </c>
      <c r="L209" s="77">
        <v>0</v>
      </c>
      <c r="M209" s="77">
        <v>0</v>
      </c>
    </row>
    <row r="210" spans="1:17" ht="33" customHeight="1" outlineLevel="1" x14ac:dyDescent="0.2">
      <c r="A210" s="44" t="s">
        <v>340</v>
      </c>
      <c r="B210" s="45" t="s">
        <v>300</v>
      </c>
      <c r="C210" s="14"/>
      <c r="D210" s="14" t="s">
        <v>301</v>
      </c>
      <c r="E210" s="51"/>
      <c r="F210" s="51"/>
      <c r="G210" s="51"/>
      <c r="H210" s="51"/>
      <c r="I210" s="51"/>
      <c r="J210" s="51"/>
      <c r="K210" s="67">
        <f t="shared" ref="K210:M211" si="45">K211</f>
        <v>10000</v>
      </c>
      <c r="L210" s="67">
        <f t="shared" si="45"/>
        <v>0</v>
      </c>
      <c r="M210" s="67">
        <f t="shared" si="45"/>
        <v>0</v>
      </c>
    </row>
    <row r="211" spans="1:17" ht="42" customHeight="1" outlineLevel="1" x14ac:dyDescent="0.2">
      <c r="A211" s="34" t="s">
        <v>341</v>
      </c>
      <c r="B211" s="46" t="s">
        <v>303</v>
      </c>
      <c r="C211" s="13"/>
      <c r="D211" s="13" t="s">
        <v>304</v>
      </c>
      <c r="E211" s="52"/>
      <c r="F211" s="52"/>
      <c r="G211" s="52"/>
      <c r="H211" s="52"/>
      <c r="I211" s="52"/>
      <c r="J211" s="52"/>
      <c r="K211" s="64">
        <f t="shared" si="45"/>
        <v>10000</v>
      </c>
      <c r="L211" s="64">
        <f t="shared" si="45"/>
        <v>0</v>
      </c>
      <c r="M211" s="64">
        <f t="shared" si="45"/>
        <v>0</v>
      </c>
    </row>
    <row r="212" spans="1:17" ht="22.5" customHeight="1" outlineLevel="1" x14ac:dyDescent="0.2">
      <c r="A212" s="32"/>
      <c r="B212" s="43" t="s">
        <v>305</v>
      </c>
      <c r="C212" s="13" t="s">
        <v>57</v>
      </c>
      <c r="D212" s="13" t="s">
        <v>306</v>
      </c>
      <c r="E212" s="52"/>
      <c r="F212" s="52"/>
      <c r="G212" s="52"/>
      <c r="H212" s="52"/>
      <c r="I212" s="52"/>
      <c r="J212" s="52"/>
      <c r="K212" s="77">
        <v>10000</v>
      </c>
      <c r="L212" s="77">
        <v>0</v>
      </c>
      <c r="M212" s="77">
        <v>0</v>
      </c>
    </row>
    <row r="213" spans="1:17" ht="32.25" customHeight="1" outlineLevel="1" x14ac:dyDescent="0.2">
      <c r="A213" s="44" t="s">
        <v>342</v>
      </c>
      <c r="B213" s="21" t="s">
        <v>280</v>
      </c>
      <c r="C213" s="14"/>
      <c r="D213" s="14" t="s">
        <v>285</v>
      </c>
      <c r="E213" s="23"/>
      <c r="F213" s="23"/>
      <c r="G213" s="23"/>
      <c r="H213" s="23"/>
      <c r="I213" s="23"/>
      <c r="J213" s="23"/>
      <c r="K213" s="67">
        <f>K214</f>
        <v>270000</v>
      </c>
      <c r="L213" s="67">
        <f>L214</f>
        <v>0</v>
      </c>
      <c r="M213" s="67">
        <f>M214</f>
        <v>0</v>
      </c>
    </row>
    <row r="214" spans="1:17" ht="37.5" customHeight="1" outlineLevel="1" x14ac:dyDescent="0.2">
      <c r="A214" s="34" t="s">
        <v>345</v>
      </c>
      <c r="B214" s="46" t="s">
        <v>281</v>
      </c>
      <c r="C214" s="18"/>
      <c r="D214" s="18" t="s">
        <v>284</v>
      </c>
      <c r="E214" s="26"/>
      <c r="F214" s="26"/>
      <c r="G214" s="26"/>
      <c r="H214" s="26"/>
      <c r="I214" s="26"/>
      <c r="J214" s="26"/>
      <c r="K214" s="68">
        <f>K215</f>
        <v>270000</v>
      </c>
      <c r="L214" s="68">
        <f t="shared" ref="L214:M214" si="46">L215</f>
        <v>0</v>
      </c>
      <c r="M214" s="68">
        <f t="shared" si="46"/>
        <v>0</v>
      </c>
    </row>
    <row r="215" spans="1:17" ht="33" customHeight="1" outlineLevel="1" x14ac:dyDescent="0.2">
      <c r="A215" s="32"/>
      <c r="B215" s="28" t="s">
        <v>282</v>
      </c>
      <c r="C215" s="13" t="s">
        <v>57</v>
      </c>
      <c r="D215" s="40" t="s">
        <v>283</v>
      </c>
      <c r="E215" s="15"/>
      <c r="F215" s="15"/>
      <c r="G215" s="15"/>
      <c r="H215" s="15"/>
      <c r="I215" s="15"/>
      <c r="J215" s="15"/>
      <c r="K215" s="77">
        <v>270000</v>
      </c>
      <c r="L215" s="77">
        <v>0</v>
      </c>
      <c r="M215" s="77">
        <v>0</v>
      </c>
    </row>
    <row r="216" spans="1:17" ht="31.5" customHeight="1" outlineLevel="1" x14ac:dyDescent="0.2">
      <c r="A216" s="44" t="s">
        <v>377</v>
      </c>
      <c r="B216" s="21" t="s">
        <v>310</v>
      </c>
      <c r="C216" s="14"/>
      <c r="D216" s="54" t="s">
        <v>311</v>
      </c>
      <c r="E216" s="23"/>
      <c r="F216" s="23"/>
      <c r="G216" s="23"/>
      <c r="H216" s="23"/>
      <c r="I216" s="23"/>
      <c r="J216" s="23"/>
      <c r="K216" s="67">
        <f t="shared" ref="K216:L216" si="47">K217</f>
        <v>9476322.2100000009</v>
      </c>
      <c r="L216" s="67">
        <f t="shared" si="47"/>
        <v>0</v>
      </c>
      <c r="M216" s="67">
        <f>M217</f>
        <v>0</v>
      </c>
    </row>
    <row r="217" spans="1:17" ht="37.5" customHeight="1" outlineLevel="1" x14ac:dyDescent="0.2">
      <c r="A217" s="34" t="s">
        <v>378</v>
      </c>
      <c r="B217" s="17" t="s">
        <v>313</v>
      </c>
      <c r="C217" s="18"/>
      <c r="D217" s="55" t="s">
        <v>314</v>
      </c>
      <c r="E217" s="26"/>
      <c r="F217" s="26"/>
      <c r="G217" s="26"/>
      <c r="H217" s="26"/>
      <c r="I217" s="26"/>
      <c r="J217" s="26"/>
      <c r="K217" s="68">
        <f>K218+K219+K220+K221+K222+K223+K224+K225</f>
        <v>9476322.2100000009</v>
      </c>
      <c r="L217" s="68">
        <f t="shared" ref="L217:M217" si="48">L218+L219+L220+L221+L222+L223+L224+L225</f>
        <v>0</v>
      </c>
      <c r="M217" s="68">
        <f t="shared" si="48"/>
        <v>0</v>
      </c>
    </row>
    <row r="218" spans="1:17" ht="26.25" customHeight="1" outlineLevel="1" x14ac:dyDescent="0.2">
      <c r="A218" s="32"/>
      <c r="B218" s="107" t="s">
        <v>252</v>
      </c>
      <c r="C218" s="13" t="s">
        <v>57</v>
      </c>
      <c r="D218" s="40" t="s">
        <v>469</v>
      </c>
      <c r="E218" s="52"/>
      <c r="F218" s="52"/>
      <c r="G218" s="52"/>
      <c r="H218" s="52"/>
      <c r="I218" s="52"/>
      <c r="J218" s="52"/>
      <c r="K218" s="77">
        <v>96531.82</v>
      </c>
      <c r="L218" s="77">
        <v>0</v>
      </c>
      <c r="M218" s="77">
        <v>0</v>
      </c>
    </row>
    <row r="219" spans="1:17" ht="26.25" customHeight="1" outlineLevel="1" x14ac:dyDescent="0.2">
      <c r="A219" s="32"/>
      <c r="B219" s="28" t="s">
        <v>315</v>
      </c>
      <c r="C219" s="13" t="s">
        <v>57</v>
      </c>
      <c r="D219" s="40" t="s">
        <v>316</v>
      </c>
      <c r="E219" s="15"/>
      <c r="F219" s="15"/>
      <c r="G219" s="15"/>
      <c r="H219" s="15"/>
      <c r="I219" s="15"/>
      <c r="J219" s="15"/>
      <c r="K219" s="77">
        <v>3379790.39</v>
      </c>
      <c r="L219" s="77">
        <v>0</v>
      </c>
      <c r="M219" s="77">
        <v>0</v>
      </c>
    </row>
    <row r="220" spans="1:17" ht="26.25" customHeight="1" outlineLevel="1" x14ac:dyDescent="0.2">
      <c r="A220" s="32"/>
      <c r="B220" s="28" t="s">
        <v>476</v>
      </c>
      <c r="C220" s="13" t="s">
        <v>57</v>
      </c>
      <c r="D220" s="40" t="s">
        <v>470</v>
      </c>
      <c r="E220" s="52"/>
      <c r="F220" s="52"/>
      <c r="G220" s="52"/>
      <c r="H220" s="52"/>
      <c r="I220" s="52"/>
      <c r="J220" s="52"/>
      <c r="K220" s="77">
        <v>1000000</v>
      </c>
      <c r="L220" s="77">
        <v>0</v>
      </c>
      <c r="M220" s="77">
        <v>0</v>
      </c>
      <c r="Q220" s="104"/>
    </row>
    <row r="221" spans="1:17" ht="26.25" customHeight="1" outlineLevel="1" x14ac:dyDescent="0.2">
      <c r="A221" s="32"/>
      <c r="B221" s="28" t="s">
        <v>477</v>
      </c>
      <c r="C221" s="13" t="s">
        <v>57</v>
      </c>
      <c r="D221" s="40" t="s">
        <v>471</v>
      </c>
      <c r="E221" s="52"/>
      <c r="F221" s="52"/>
      <c r="G221" s="52"/>
      <c r="H221" s="52"/>
      <c r="I221" s="52"/>
      <c r="J221" s="52"/>
      <c r="K221" s="77">
        <v>1000000</v>
      </c>
      <c r="L221" s="77">
        <v>0</v>
      </c>
      <c r="M221" s="77">
        <v>0</v>
      </c>
      <c r="Q221" s="104"/>
    </row>
    <row r="222" spans="1:17" ht="26.25" customHeight="1" outlineLevel="1" x14ac:dyDescent="0.2">
      <c r="A222" s="32"/>
      <c r="B222" s="28" t="s">
        <v>478</v>
      </c>
      <c r="C222" s="13" t="s">
        <v>57</v>
      </c>
      <c r="D222" s="40" t="s">
        <v>472</v>
      </c>
      <c r="E222" s="52"/>
      <c r="F222" s="52"/>
      <c r="G222" s="52"/>
      <c r="H222" s="52"/>
      <c r="I222" s="52"/>
      <c r="J222" s="52"/>
      <c r="K222" s="77">
        <v>1000000</v>
      </c>
      <c r="L222" s="77">
        <v>0</v>
      </c>
      <c r="M222" s="77">
        <v>0</v>
      </c>
      <c r="Q222" s="104"/>
    </row>
    <row r="223" spans="1:17" ht="26.25" customHeight="1" outlineLevel="1" x14ac:dyDescent="0.2">
      <c r="A223" s="32"/>
      <c r="B223" s="28" t="s">
        <v>479</v>
      </c>
      <c r="C223" s="13" t="s">
        <v>57</v>
      </c>
      <c r="D223" s="40" t="s">
        <v>473</v>
      </c>
      <c r="E223" s="52"/>
      <c r="F223" s="52"/>
      <c r="G223" s="52"/>
      <c r="H223" s="52"/>
      <c r="I223" s="52"/>
      <c r="J223" s="52"/>
      <c r="K223" s="77">
        <v>1000000</v>
      </c>
      <c r="L223" s="77">
        <v>0</v>
      </c>
      <c r="M223" s="77">
        <v>0</v>
      </c>
      <c r="Q223" s="104"/>
    </row>
    <row r="224" spans="1:17" ht="26.25" customHeight="1" outlineLevel="1" x14ac:dyDescent="0.2">
      <c r="A224" s="32"/>
      <c r="B224" s="28" t="s">
        <v>480</v>
      </c>
      <c r="C224" s="13" t="s">
        <v>57</v>
      </c>
      <c r="D224" s="40" t="s">
        <v>474</v>
      </c>
      <c r="E224" s="52"/>
      <c r="F224" s="52"/>
      <c r="G224" s="52"/>
      <c r="H224" s="52"/>
      <c r="I224" s="52"/>
      <c r="J224" s="52"/>
      <c r="K224" s="77">
        <v>1000000</v>
      </c>
      <c r="L224" s="77">
        <v>0</v>
      </c>
      <c r="M224" s="77">
        <v>0</v>
      </c>
      <c r="Q224" s="104"/>
    </row>
    <row r="225" spans="1:17" ht="26.25" customHeight="1" outlineLevel="1" x14ac:dyDescent="0.2">
      <c r="A225" s="32"/>
      <c r="B225" s="28" t="s">
        <v>481</v>
      </c>
      <c r="C225" s="13" t="s">
        <v>57</v>
      </c>
      <c r="D225" s="40" t="s">
        <v>475</v>
      </c>
      <c r="E225" s="52"/>
      <c r="F225" s="52"/>
      <c r="G225" s="52"/>
      <c r="H225" s="52"/>
      <c r="I225" s="52"/>
      <c r="J225" s="52"/>
      <c r="K225" s="77">
        <v>1000000</v>
      </c>
      <c r="L225" s="77">
        <v>0</v>
      </c>
      <c r="M225" s="77">
        <v>0</v>
      </c>
      <c r="Q225" s="104"/>
    </row>
    <row r="226" spans="1:17" ht="38.25" customHeight="1" outlineLevel="1" x14ac:dyDescent="0.2">
      <c r="A226" s="44" t="s">
        <v>379</v>
      </c>
      <c r="B226" s="21" t="s">
        <v>343</v>
      </c>
      <c r="C226" s="14"/>
      <c r="D226" s="54" t="s">
        <v>344</v>
      </c>
      <c r="E226" s="23"/>
      <c r="F226" s="23"/>
      <c r="G226" s="23"/>
      <c r="H226" s="23"/>
      <c r="I226" s="23"/>
      <c r="J226" s="23"/>
      <c r="K226" s="67">
        <f t="shared" ref="K226:M227" si="49">K227</f>
        <v>300000</v>
      </c>
      <c r="L226" s="67">
        <f t="shared" si="49"/>
        <v>0</v>
      </c>
      <c r="M226" s="67">
        <f t="shared" si="49"/>
        <v>0</v>
      </c>
    </row>
    <row r="227" spans="1:17" ht="29.25" customHeight="1" outlineLevel="1" x14ac:dyDescent="0.2">
      <c r="A227" s="34" t="s">
        <v>380</v>
      </c>
      <c r="B227" s="17" t="s">
        <v>346</v>
      </c>
      <c r="C227" s="18"/>
      <c r="D227" s="55" t="s">
        <v>347</v>
      </c>
      <c r="E227" s="26"/>
      <c r="F227" s="26"/>
      <c r="G227" s="26"/>
      <c r="H227" s="26"/>
      <c r="I227" s="26"/>
      <c r="J227" s="26"/>
      <c r="K227" s="68">
        <f t="shared" si="49"/>
        <v>300000</v>
      </c>
      <c r="L227" s="68">
        <f t="shared" si="49"/>
        <v>0</v>
      </c>
      <c r="M227" s="68">
        <f t="shared" si="49"/>
        <v>0</v>
      </c>
    </row>
    <row r="228" spans="1:17" ht="26.25" customHeight="1" outlineLevel="1" x14ac:dyDescent="0.2">
      <c r="A228" s="32"/>
      <c r="B228" s="28" t="s">
        <v>349</v>
      </c>
      <c r="C228" s="13" t="s">
        <v>57</v>
      </c>
      <c r="D228" s="40" t="s">
        <v>348</v>
      </c>
      <c r="E228" s="15"/>
      <c r="F228" s="15"/>
      <c r="G228" s="15"/>
      <c r="H228" s="15"/>
      <c r="I228" s="15"/>
      <c r="J228" s="15"/>
      <c r="K228" s="77">
        <v>300000</v>
      </c>
      <c r="L228" s="77">
        <v>0</v>
      </c>
      <c r="M228" s="77">
        <v>0</v>
      </c>
    </row>
    <row r="229" spans="1:17" s="50" customFormat="1" ht="15.75" x14ac:dyDescent="0.25">
      <c r="A229" s="47"/>
      <c r="B229" s="48" t="s">
        <v>3</v>
      </c>
      <c r="C229" s="49"/>
      <c r="D229" s="49"/>
      <c r="E229" s="23">
        <v>346106.24</v>
      </c>
      <c r="F229" s="23">
        <v>0</v>
      </c>
      <c r="G229" s="23">
        <v>346106.24</v>
      </c>
      <c r="H229" s="23">
        <v>0</v>
      </c>
      <c r="I229" s="23">
        <v>346106.24</v>
      </c>
      <c r="J229" s="23">
        <v>0</v>
      </c>
      <c r="K229" s="109">
        <f>K21+K39+K45+K53+K61+K110+K163+K178+K182+K196+K199+K36+K206+K33+K213+K30+K210+K216+K18+K226+K203</f>
        <v>1096212803.1999998</v>
      </c>
      <c r="L229" s="109">
        <f>L21+L39+L45+L53+L61+L110+L163+L178+L182+L196+L199+L36+L206+L33+L213+L30+L210+L216+L18+L226+L203</f>
        <v>823696421.4799999</v>
      </c>
      <c r="M229" s="109">
        <f>M21+M39+M45+M53+M61+M110+M163+M178+M182+M196+M199+M36+M206+M33+M213+M30+M210+M216+M18+M226+M203</f>
        <v>680069197.06999993</v>
      </c>
      <c r="N229" s="102"/>
      <c r="O229" s="102"/>
      <c r="P229" s="102"/>
    </row>
  </sheetData>
  <autoFilter ref="A17:M229"/>
  <mergeCells count="16">
    <mergeCell ref="A16:A17"/>
    <mergeCell ref="B16:B17"/>
    <mergeCell ref="C16:C17"/>
    <mergeCell ref="D16:D17"/>
    <mergeCell ref="K16:M16"/>
    <mergeCell ref="A14:M14"/>
    <mergeCell ref="A13:M13"/>
    <mergeCell ref="L2:M2"/>
    <mergeCell ref="K4:M4"/>
    <mergeCell ref="L11:M11"/>
    <mergeCell ref="K5:M5"/>
    <mergeCell ref="L7:M7"/>
    <mergeCell ref="K8:M8"/>
    <mergeCell ref="K9:M9"/>
    <mergeCell ref="K10:M10"/>
    <mergeCell ref="D3:M3"/>
  </mergeCells>
  <pageMargins left="0.31496062992125984" right="0.31496062992125984" top="0.74803149606299213" bottom="0.74803149606299213" header="0.31496062992125984" footer="0.31496062992125984"/>
  <pageSetup paperSize="9" scale="70" fitToHeight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5 МП 24</vt:lpstr>
      <vt:lpstr>'Пр 5 МП 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2024-11-11T05:13:37Z</cp:lastPrinted>
  <dcterms:created xsi:type="dcterms:W3CDTF">2019-06-18T02:48:46Z</dcterms:created>
  <dcterms:modified xsi:type="dcterms:W3CDTF">2024-12-25T00:03:44Z</dcterms:modified>
</cp:coreProperties>
</file>